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geforeningen-my.sharepoint.com/personal/anders_taraldset_legeforeningen_no/Documents/Documents/"/>
    </mc:Choice>
  </mc:AlternateContent>
  <xr:revisionPtr revIDLastSave="0" documentId="8_{2A88C9B9-E495-4C03-80C2-3A67D11EF8A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utdanning i allmennmedis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21" i="1" l="1"/>
  <c r="AO21" i="1"/>
  <c r="AQ19" i="1"/>
  <c r="AQ18" i="1"/>
  <c r="AQ17" i="1"/>
  <c r="AQ16" i="1"/>
  <c r="AQ15" i="1"/>
  <c r="AQ14" i="1"/>
  <c r="AQ13" i="1"/>
  <c r="AQ12" i="1"/>
  <c r="AQ11" i="1"/>
  <c r="AQ10" i="1"/>
  <c r="AQ9" i="1"/>
  <c r="AT82" i="1"/>
  <c r="AS82" i="1"/>
  <c r="AT81" i="1"/>
  <c r="AS81" i="1"/>
  <c r="AT80" i="1"/>
  <c r="AS80" i="1"/>
  <c r="AT79" i="1"/>
  <c r="AS79" i="1"/>
  <c r="AT78" i="1"/>
  <c r="AS78" i="1"/>
  <c r="AT77" i="1"/>
  <c r="AS77" i="1"/>
  <c r="AT76" i="1"/>
  <c r="AS76" i="1"/>
  <c r="AT75" i="1"/>
  <c r="AS75" i="1"/>
  <c r="AT74" i="1"/>
  <c r="AS74" i="1"/>
  <c r="AT73" i="1"/>
  <c r="AS73" i="1"/>
  <c r="AT72" i="1"/>
  <c r="AS72" i="1"/>
  <c r="AT53" i="1"/>
  <c r="AS53" i="1"/>
  <c r="AU51" i="1"/>
  <c r="AU82" i="1" s="1"/>
  <c r="AU50" i="1"/>
  <c r="AU49" i="1"/>
  <c r="AU48" i="1"/>
  <c r="AU47" i="1"/>
  <c r="AU78" i="1" s="1"/>
  <c r="AU46" i="1"/>
  <c r="AU45" i="1"/>
  <c r="AU44" i="1"/>
  <c r="AU43" i="1"/>
  <c r="AU74" i="1" s="1"/>
  <c r="AU42" i="1"/>
  <c r="AU41" i="1"/>
  <c r="AT21" i="1"/>
  <c r="AS21" i="1"/>
  <c r="AU19" i="1"/>
  <c r="AU18" i="1"/>
  <c r="AU17" i="1"/>
  <c r="AU16" i="1"/>
  <c r="AU15" i="1"/>
  <c r="AU14" i="1"/>
  <c r="AU77" i="1" s="1"/>
  <c r="AU13" i="1"/>
  <c r="AU12" i="1"/>
  <c r="AU11" i="1"/>
  <c r="AU10" i="1"/>
  <c r="AU9" i="1"/>
  <c r="AU75" i="1" l="1"/>
  <c r="AT84" i="1"/>
  <c r="AS84" i="1"/>
  <c r="AU72" i="1"/>
  <c r="AU79" i="1"/>
  <c r="AU80" i="1"/>
  <c r="AU73" i="1"/>
  <c r="AU81" i="1"/>
  <c r="AU76" i="1"/>
  <c r="AQ21" i="1"/>
  <c r="AU53" i="1"/>
  <c r="AU21" i="1"/>
  <c r="AK73" i="1"/>
  <c r="AL73" i="1"/>
  <c r="AK74" i="1"/>
  <c r="AL74" i="1"/>
  <c r="AK75" i="1"/>
  <c r="AL75" i="1"/>
  <c r="AK76" i="1"/>
  <c r="AL76" i="1"/>
  <c r="AK77" i="1"/>
  <c r="AL77" i="1"/>
  <c r="AK78" i="1"/>
  <c r="AL78" i="1"/>
  <c r="AK79" i="1"/>
  <c r="AL79" i="1"/>
  <c r="AK80" i="1"/>
  <c r="AL80" i="1"/>
  <c r="AK81" i="1"/>
  <c r="AL81" i="1"/>
  <c r="AK82" i="1"/>
  <c r="AL82" i="1"/>
  <c r="AM42" i="1"/>
  <c r="AM43" i="1"/>
  <c r="AM44" i="1"/>
  <c r="AM45" i="1"/>
  <c r="AM46" i="1"/>
  <c r="AM47" i="1"/>
  <c r="AM48" i="1"/>
  <c r="AM49" i="1"/>
  <c r="AM50" i="1"/>
  <c r="AM51" i="1"/>
  <c r="AM41" i="1"/>
  <c r="AL53" i="1"/>
  <c r="AK53" i="1"/>
  <c r="AL72" i="1"/>
  <c r="AK72" i="1"/>
  <c r="AL21" i="1"/>
  <c r="AK21" i="1"/>
  <c r="AM19" i="1"/>
  <c r="AM18" i="1"/>
  <c r="AM17" i="1"/>
  <c r="AM16" i="1"/>
  <c r="AM15" i="1"/>
  <c r="AM14" i="1"/>
  <c r="AM13" i="1"/>
  <c r="AM12" i="1"/>
  <c r="AM11" i="1"/>
  <c r="AM74" i="1" s="1"/>
  <c r="AM10" i="1"/>
  <c r="AM9" i="1"/>
  <c r="AM76" i="1" l="1"/>
  <c r="AL84" i="1"/>
  <c r="AM75" i="1"/>
  <c r="AM73" i="1"/>
  <c r="AM80" i="1"/>
  <c r="AU84" i="1"/>
  <c r="AM78" i="1"/>
  <c r="AM82" i="1"/>
  <c r="AM79" i="1"/>
  <c r="AM77" i="1"/>
  <c r="AM81" i="1"/>
  <c r="AM21" i="1"/>
  <c r="AK84" i="1"/>
  <c r="AM72" i="1"/>
  <c r="AM53" i="1"/>
  <c r="AG73" i="1"/>
  <c r="AH73" i="1"/>
  <c r="AG74" i="1"/>
  <c r="AH74" i="1"/>
  <c r="AG75" i="1"/>
  <c r="AH75" i="1"/>
  <c r="AG76" i="1"/>
  <c r="AH76" i="1"/>
  <c r="AG77" i="1"/>
  <c r="AH77" i="1"/>
  <c r="AG78" i="1"/>
  <c r="AH78" i="1"/>
  <c r="AG79" i="1"/>
  <c r="AH79" i="1"/>
  <c r="AG80" i="1"/>
  <c r="AH80" i="1"/>
  <c r="AG81" i="1"/>
  <c r="AH81" i="1"/>
  <c r="AG82" i="1"/>
  <c r="AH82" i="1"/>
  <c r="AH72" i="1"/>
  <c r="AG72" i="1"/>
  <c r="AH53" i="1"/>
  <c r="AG53" i="1"/>
  <c r="AI51" i="1"/>
  <c r="AI82" i="1" s="1"/>
  <c r="AI50" i="1"/>
  <c r="AI49" i="1"/>
  <c r="AI48" i="1"/>
  <c r="AI47" i="1"/>
  <c r="AI46" i="1"/>
  <c r="AI45" i="1"/>
  <c r="AI44" i="1"/>
  <c r="AI43" i="1"/>
  <c r="AI74" i="1" s="1"/>
  <c r="AI42" i="1"/>
  <c r="AI41" i="1"/>
  <c r="AH21" i="1"/>
  <c r="AG21" i="1"/>
  <c r="AI19" i="1"/>
  <c r="AI18" i="1"/>
  <c r="AI17" i="1"/>
  <c r="AI16" i="1"/>
  <c r="AI15" i="1"/>
  <c r="AI14" i="1"/>
  <c r="AI13" i="1"/>
  <c r="AI12" i="1"/>
  <c r="AI11" i="1"/>
  <c r="AI10" i="1"/>
  <c r="AI9" i="1"/>
  <c r="AG84" i="1" l="1"/>
  <c r="AH84" i="1"/>
  <c r="AI76" i="1"/>
  <c r="AI80" i="1"/>
  <c r="AI73" i="1"/>
  <c r="AI77" i="1"/>
  <c r="AI75" i="1"/>
  <c r="AI78" i="1"/>
  <c r="AM84" i="1"/>
  <c r="AI81" i="1"/>
  <c r="AI79" i="1"/>
  <c r="AI53" i="1"/>
  <c r="AI72" i="1"/>
  <c r="AI21" i="1"/>
  <c r="Y73" i="1"/>
  <c r="Z73" i="1"/>
  <c r="Y74" i="1"/>
  <c r="Z74" i="1"/>
  <c r="Y75" i="1"/>
  <c r="Z75" i="1"/>
  <c r="Y76" i="1"/>
  <c r="Z76" i="1"/>
  <c r="Y77" i="1"/>
  <c r="Z77" i="1"/>
  <c r="Y78" i="1"/>
  <c r="Z78" i="1"/>
  <c r="Z79" i="1"/>
  <c r="Y80" i="1"/>
  <c r="Z80" i="1"/>
  <c r="Y81" i="1"/>
  <c r="Z81" i="1"/>
  <c r="Y82" i="1"/>
  <c r="Z82" i="1"/>
  <c r="AA42" i="1"/>
  <c r="AA43" i="1"/>
  <c r="AA44" i="1"/>
  <c r="AA45" i="1"/>
  <c r="AA46" i="1"/>
  <c r="AA47" i="1"/>
  <c r="AA48" i="1"/>
  <c r="AA49" i="1"/>
  <c r="AA50" i="1"/>
  <c r="AA51" i="1"/>
  <c r="Z53" i="1"/>
  <c r="Y53" i="1"/>
  <c r="AA41" i="1"/>
  <c r="Z72" i="1"/>
  <c r="Y72" i="1"/>
  <c r="AD82" i="1"/>
  <c r="AC82" i="1"/>
  <c r="AD81" i="1"/>
  <c r="AC81" i="1"/>
  <c r="AD80" i="1"/>
  <c r="AC80" i="1"/>
  <c r="AD79" i="1"/>
  <c r="AC79" i="1"/>
  <c r="AD78" i="1"/>
  <c r="AC78" i="1"/>
  <c r="AD77" i="1"/>
  <c r="AC77" i="1"/>
  <c r="AD76" i="1"/>
  <c r="AC76" i="1"/>
  <c r="AD75" i="1"/>
  <c r="AC75" i="1"/>
  <c r="AD74" i="1"/>
  <c r="AC74" i="1"/>
  <c r="AD73" i="1"/>
  <c r="AC73" i="1"/>
  <c r="AD72" i="1"/>
  <c r="AC72" i="1"/>
  <c r="AD53" i="1"/>
  <c r="AC53" i="1"/>
  <c r="AE51" i="1"/>
  <c r="AE50" i="1"/>
  <c r="AE49" i="1"/>
  <c r="AE48" i="1"/>
  <c r="AE47" i="1"/>
  <c r="AE46" i="1"/>
  <c r="AE45" i="1"/>
  <c r="AE44" i="1"/>
  <c r="AE43" i="1"/>
  <c r="AE42" i="1"/>
  <c r="AE41" i="1"/>
  <c r="AD21" i="1"/>
  <c r="AC21" i="1"/>
  <c r="AA19" i="1"/>
  <c r="AA18" i="1"/>
  <c r="AA17" i="1"/>
  <c r="Y16" i="1"/>
  <c r="AA16" i="1" s="1"/>
  <c r="AA15" i="1"/>
  <c r="AA14" i="1"/>
  <c r="AA13" i="1"/>
  <c r="AA12" i="1"/>
  <c r="AA11" i="1"/>
  <c r="AA10" i="1"/>
  <c r="Z21" i="1"/>
  <c r="AA9" i="1"/>
  <c r="AA76" i="1" l="1"/>
  <c r="AA78" i="1"/>
  <c r="AA80" i="1"/>
  <c r="AI84" i="1"/>
  <c r="AA82" i="1"/>
  <c r="AA74" i="1"/>
  <c r="AA81" i="1"/>
  <c r="AA77" i="1"/>
  <c r="AA73" i="1"/>
  <c r="AC84" i="1"/>
  <c r="Z84" i="1"/>
  <c r="AA79" i="1"/>
  <c r="AA75" i="1"/>
  <c r="AD84" i="1"/>
  <c r="Y79" i="1"/>
  <c r="AA53" i="1"/>
  <c r="AA72" i="1"/>
  <c r="AE53" i="1"/>
  <c r="Y21" i="1"/>
  <c r="AA21" i="1" s="1"/>
  <c r="AE10" i="1"/>
  <c r="AE11" i="1"/>
  <c r="AE12" i="1"/>
  <c r="AE13" i="1"/>
  <c r="AE14" i="1"/>
  <c r="AE15" i="1"/>
  <c r="AE16" i="1"/>
  <c r="AE17" i="1"/>
  <c r="AE18" i="1"/>
  <c r="AE19" i="1"/>
  <c r="AE21" i="1"/>
  <c r="AE9" i="1"/>
  <c r="W41" i="1"/>
  <c r="V51" i="1"/>
  <c r="V50" i="1"/>
  <c r="V49" i="1"/>
  <c r="V48" i="1"/>
  <c r="V47" i="1"/>
  <c r="V45" i="1"/>
  <c r="V46" i="1"/>
  <c r="V44" i="1"/>
  <c r="V43" i="1"/>
  <c r="U51" i="1"/>
  <c r="U50" i="1"/>
  <c r="U49" i="1"/>
  <c r="U48" i="1"/>
  <c r="U47" i="1"/>
  <c r="U46" i="1"/>
  <c r="U45" i="1"/>
  <c r="U44" i="1"/>
  <c r="U43" i="1"/>
  <c r="V42" i="1"/>
  <c r="U42" i="1"/>
  <c r="V19" i="1"/>
  <c r="V18" i="1"/>
  <c r="V17" i="1"/>
  <c r="V16" i="1"/>
  <c r="V15" i="1"/>
  <c r="V14" i="1"/>
  <c r="V13" i="1"/>
  <c r="V12" i="1"/>
  <c r="V11" i="1"/>
  <c r="V10" i="1"/>
  <c r="V9" i="1"/>
  <c r="U14" i="1"/>
  <c r="U17" i="1"/>
  <c r="U19" i="1"/>
  <c r="U18" i="1"/>
  <c r="U16" i="1"/>
  <c r="U15" i="1"/>
  <c r="U13" i="1"/>
  <c r="U12" i="1"/>
  <c r="U11" i="1"/>
  <c r="U10" i="1"/>
  <c r="U9" i="1"/>
  <c r="U72" i="1" s="1"/>
  <c r="U82" i="1" l="1"/>
  <c r="U74" i="1"/>
  <c r="W17" i="1"/>
  <c r="W44" i="1"/>
  <c r="W50" i="1"/>
  <c r="U76" i="1"/>
  <c r="W15" i="1"/>
  <c r="W48" i="1"/>
  <c r="V76" i="1"/>
  <c r="W45" i="1"/>
  <c r="W14" i="1"/>
  <c r="AA84" i="1"/>
  <c r="W46" i="1"/>
  <c r="U75" i="1"/>
  <c r="W11" i="1"/>
  <c r="W13" i="1"/>
  <c r="U79" i="1"/>
  <c r="W19" i="1"/>
  <c r="W10" i="1"/>
  <c r="W12" i="1"/>
  <c r="V77" i="1"/>
  <c r="W18" i="1"/>
  <c r="W81" i="1" s="1"/>
  <c r="U73" i="1"/>
  <c r="W43" i="1"/>
  <c r="U78" i="1"/>
  <c r="W49" i="1"/>
  <c r="W51" i="1"/>
  <c r="W82" i="1" s="1"/>
  <c r="AE72" i="1"/>
  <c r="AE82" i="1"/>
  <c r="AE80" i="1"/>
  <c r="AE78" i="1"/>
  <c r="AE76" i="1"/>
  <c r="AE74" i="1"/>
  <c r="Y84" i="1"/>
  <c r="AE79" i="1"/>
  <c r="AE75" i="1"/>
  <c r="V80" i="1"/>
  <c r="AE84" i="1"/>
  <c r="AE81" i="1"/>
  <c r="AE77" i="1"/>
  <c r="AE73" i="1"/>
  <c r="W16" i="1"/>
  <c r="W42" i="1"/>
  <c r="W73" i="1" s="1"/>
  <c r="V74" i="1"/>
  <c r="V73" i="1"/>
  <c r="U81" i="1"/>
  <c r="U53" i="1"/>
  <c r="V81" i="1"/>
  <c r="W9" i="1"/>
  <c r="W72" i="1" s="1"/>
  <c r="W47" i="1"/>
  <c r="V82" i="1"/>
  <c r="V79" i="1"/>
  <c r="V78" i="1"/>
  <c r="V75" i="1"/>
  <c r="V53" i="1"/>
  <c r="U80" i="1"/>
  <c r="U77" i="1"/>
  <c r="V21" i="1"/>
  <c r="V72" i="1"/>
  <c r="U21" i="1"/>
  <c r="R72" i="1"/>
  <c r="W74" i="1" l="1"/>
  <c r="W75" i="1"/>
  <c r="W80" i="1"/>
  <c r="W78" i="1"/>
  <c r="W77" i="1"/>
  <c r="W76" i="1"/>
  <c r="W79" i="1"/>
  <c r="W21" i="1"/>
  <c r="W53" i="1"/>
  <c r="V84" i="1"/>
  <c r="U84" i="1"/>
  <c r="N72" i="1"/>
  <c r="Q72" i="1"/>
  <c r="N73" i="1"/>
  <c r="Q73" i="1"/>
  <c r="R73" i="1"/>
  <c r="N74" i="1"/>
  <c r="Q74" i="1"/>
  <c r="R74" i="1"/>
  <c r="N75" i="1"/>
  <c r="Q75" i="1"/>
  <c r="R75" i="1"/>
  <c r="N76" i="1"/>
  <c r="Q76" i="1"/>
  <c r="R76" i="1"/>
  <c r="N77" i="1"/>
  <c r="Q77" i="1"/>
  <c r="R77" i="1"/>
  <c r="N78" i="1"/>
  <c r="Q78" i="1"/>
  <c r="R78" i="1"/>
  <c r="N79" i="1"/>
  <c r="Q79" i="1"/>
  <c r="R79" i="1"/>
  <c r="N80" i="1"/>
  <c r="Q80" i="1"/>
  <c r="R80" i="1"/>
  <c r="N81" i="1"/>
  <c r="Q81" i="1"/>
  <c r="R81" i="1"/>
  <c r="N82" i="1"/>
  <c r="Q82" i="1"/>
  <c r="R82" i="1"/>
  <c r="M73" i="1"/>
  <c r="M74" i="1"/>
  <c r="M75" i="1"/>
  <c r="M76" i="1"/>
  <c r="M77" i="1"/>
  <c r="M78" i="1"/>
  <c r="M79" i="1"/>
  <c r="M80" i="1"/>
  <c r="M81" i="1"/>
  <c r="M82" i="1"/>
  <c r="M72" i="1"/>
  <c r="C72" i="1"/>
  <c r="F72" i="1"/>
  <c r="G72" i="1"/>
  <c r="J72" i="1"/>
  <c r="K72" i="1"/>
  <c r="C73" i="1"/>
  <c r="F73" i="1"/>
  <c r="G73" i="1"/>
  <c r="J73" i="1"/>
  <c r="K73" i="1"/>
  <c r="C74" i="1"/>
  <c r="F74" i="1"/>
  <c r="G74" i="1"/>
  <c r="J74" i="1"/>
  <c r="K74" i="1"/>
  <c r="C75" i="1"/>
  <c r="F75" i="1"/>
  <c r="G75" i="1"/>
  <c r="J75" i="1"/>
  <c r="K75" i="1"/>
  <c r="C76" i="1"/>
  <c r="F76" i="1"/>
  <c r="G76" i="1"/>
  <c r="J76" i="1"/>
  <c r="K76" i="1"/>
  <c r="C77" i="1"/>
  <c r="F77" i="1"/>
  <c r="G77" i="1"/>
  <c r="J77" i="1"/>
  <c r="K77" i="1"/>
  <c r="C78" i="1"/>
  <c r="F78" i="1"/>
  <c r="G78" i="1"/>
  <c r="J78" i="1"/>
  <c r="K78" i="1"/>
  <c r="C79" i="1"/>
  <c r="F79" i="1"/>
  <c r="G79" i="1"/>
  <c r="J79" i="1"/>
  <c r="K79" i="1"/>
  <c r="C80" i="1"/>
  <c r="F80" i="1"/>
  <c r="G80" i="1"/>
  <c r="J80" i="1"/>
  <c r="K80" i="1"/>
  <c r="C81" i="1"/>
  <c r="F81" i="1"/>
  <c r="G81" i="1"/>
  <c r="J81" i="1"/>
  <c r="K81" i="1"/>
  <c r="C82" i="1"/>
  <c r="F82" i="1"/>
  <c r="G82" i="1"/>
  <c r="J82" i="1"/>
  <c r="K82" i="1"/>
  <c r="B73" i="1"/>
  <c r="B74" i="1"/>
  <c r="B75" i="1"/>
  <c r="B76" i="1"/>
  <c r="B77" i="1"/>
  <c r="B78" i="1"/>
  <c r="B79" i="1"/>
  <c r="B80" i="1"/>
  <c r="B81" i="1"/>
  <c r="B82" i="1"/>
  <c r="B72" i="1"/>
  <c r="D42" i="1"/>
  <c r="D43" i="1"/>
  <c r="D44" i="1"/>
  <c r="D45" i="1"/>
  <c r="D46" i="1"/>
  <c r="D47" i="1"/>
  <c r="D48" i="1"/>
  <c r="D49" i="1"/>
  <c r="D50" i="1"/>
  <c r="D51" i="1"/>
  <c r="D41" i="1"/>
  <c r="R53" i="1"/>
  <c r="Q53" i="1"/>
  <c r="N53" i="1"/>
  <c r="M53" i="1"/>
  <c r="K53" i="1"/>
  <c r="J53" i="1"/>
  <c r="G53" i="1"/>
  <c r="F53" i="1"/>
  <c r="C53" i="1"/>
  <c r="B53" i="1"/>
  <c r="S51" i="1"/>
  <c r="O51" i="1"/>
  <c r="L51" i="1"/>
  <c r="H51" i="1"/>
  <c r="S50" i="1"/>
  <c r="O50" i="1"/>
  <c r="L50" i="1"/>
  <c r="H50" i="1"/>
  <c r="S49" i="1"/>
  <c r="O49" i="1"/>
  <c r="L49" i="1"/>
  <c r="H49" i="1"/>
  <c r="S48" i="1"/>
  <c r="O48" i="1"/>
  <c r="L48" i="1"/>
  <c r="H48" i="1"/>
  <c r="S47" i="1"/>
  <c r="O47" i="1"/>
  <c r="L47" i="1"/>
  <c r="H47" i="1"/>
  <c r="S46" i="1"/>
  <c r="O46" i="1"/>
  <c r="L46" i="1"/>
  <c r="H46" i="1"/>
  <c r="S45" i="1"/>
  <c r="O45" i="1"/>
  <c r="L45" i="1"/>
  <c r="H45" i="1"/>
  <c r="S44" i="1"/>
  <c r="O44" i="1"/>
  <c r="L44" i="1"/>
  <c r="H44" i="1"/>
  <c r="S43" i="1"/>
  <c r="O43" i="1"/>
  <c r="L43" i="1"/>
  <c r="H43" i="1"/>
  <c r="S42" i="1"/>
  <c r="O42" i="1"/>
  <c r="L42" i="1"/>
  <c r="H42" i="1"/>
  <c r="S41" i="1"/>
  <c r="O41" i="1"/>
  <c r="L41" i="1"/>
  <c r="H41" i="1"/>
  <c r="R21" i="1"/>
  <c r="Q21" i="1"/>
  <c r="S19" i="1"/>
  <c r="S18" i="1"/>
  <c r="S17" i="1"/>
  <c r="S16" i="1"/>
  <c r="S15" i="1"/>
  <c r="S14" i="1"/>
  <c r="S13" i="1"/>
  <c r="S12" i="1"/>
  <c r="S11" i="1"/>
  <c r="S10" i="1"/>
  <c r="S9" i="1"/>
  <c r="N21" i="1"/>
  <c r="M21" i="1"/>
  <c r="O19" i="1"/>
  <c r="O18" i="1"/>
  <c r="O17" i="1"/>
  <c r="O16" i="1"/>
  <c r="O15" i="1"/>
  <c r="O14" i="1"/>
  <c r="O13" i="1"/>
  <c r="O12" i="1"/>
  <c r="O11" i="1"/>
  <c r="O10" i="1"/>
  <c r="O9" i="1"/>
  <c r="K21" i="1"/>
  <c r="J21" i="1"/>
  <c r="L19" i="1"/>
  <c r="L18" i="1"/>
  <c r="L17" i="1"/>
  <c r="L16" i="1"/>
  <c r="L15" i="1"/>
  <c r="L14" i="1"/>
  <c r="L13" i="1"/>
  <c r="L12" i="1"/>
  <c r="L11" i="1"/>
  <c r="L10" i="1"/>
  <c r="L9" i="1"/>
  <c r="G21" i="1"/>
  <c r="F21" i="1"/>
  <c r="C21" i="1"/>
  <c r="B21" i="1"/>
  <c r="H19" i="1"/>
  <c r="H18" i="1"/>
  <c r="H17" i="1"/>
  <c r="H16" i="1"/>
  <c r="H15" i="1"/>
  <c r="H14" i="1"/>
  <c r="H13" i="1"/>
  <c r="H12" i="1"/>
  <c r="H11" i="1"/>
  <c r="H10" i="1"/>
  <c r="H9" i="1"/>
  <c r="D10" i="1"/>
  <c r="D11" i="1"/>
  <c r="D12" i="1"/>
  <c r="D13" i="1"/>
  <c r="D14" i="1"/>
  <c r="D15" i="1"/>
  <c r="D16" i="1"/>
  <c r="D17" i="1"/>
  <c r="D18" i="1"/>
  <c r="D19" i="1"/>
  <c r="D9" i="1"/>
  <c r="W84" i="1" l="1"/>
  <c r="L73" i="1"/>
  <c r="L75" i="1"/>
  <c r="S75" i="1"/>
  <c r="L77" i="1"/>
  <c r="S77" i="1"/>
  <c r="L79" i="1"/>
  <c r="L81" i="1"/>
  <c r="G84" i="1"/>
  <c r="N84" i="1"/>
  <c r="D82" i="1"/>
  <c r="D80" i="1"/>
  <c r="D78" i="1"/>
  <c r="D76" i="1"/>
  <c r="D74" i="1"/>
  <c r="L72" i="1"/>
  <c r="L74" i="1"/>
  <c r="S74" i="1"/>
  <c r="L76" i="1"/>
  <c r="S76" i="1"/>
  <c r="L78" i="1"/>
  <c r="S78" i="1"/>
  <c r="L80" i="1"/>
  <c r="S80" i="1"/>
  <c r="L82" i="1"/>
  <c r="S82" i="1"/>
  <c r="K84" i="1"/>
  <c r="H72" i="1"/>
  <c r="O72" i="1"/>
  <c r="H73" i="1"/>
  <c r="O73" i="1"/>
  <c r="H74" i="1"/>
  <c r="O74" i="1"/>
  <c r="H75" i="1"/>
  <c r="O75" i="1"/>
  <c r="H76" i="1"/>
  <c r="O76" i="1"/>
  <c r="H77" i="1"/>
  <c r="O77" i="1"/>
  <c r="H78" i="1"/>
  <c r="O78" i="1"/>
  <c r="H79" i="1"/>
  <c r="O79" i="1"/>
  <c r="H80" i="1"/>
  <c r="O80" i="1"/>
  <c r="H81" i="1"/>
  <c r="O81" i="1"/>
  <c r="H82" i="1"/>
  <c r="O82" i="1"/>
  <c r="B84" i="1"/>
  <c r="F84" i="1"/>
  <c r="J84" i="1"/>
  <c r="M84" i="1"/>
  <c r="Q84" i="1"/>
  <c r="D72" i="1"/>
  <c r="D81" i="1"/>
  <c r="D79" i="1"/>
  <c r="D77" i="1"/>
  <c r="D75" i="1"/>
  <c r="D73" i="1"/>
  <c r="S72" i="1"/>
  <c r="R84" i="1"/>
  <c r="S81" i="1"/>
  <c r="S79" i="1"/>
  <c r="S73" i="1"/>
  <c r="C84" i="1"/>
  <c r="D21" i="1"/>
  <c r="H21" i="1"/>
  <c r="D53" i="1"/>
  <c r="H53" i="1"/>
  <c r="L53" i="1"/>
  <c r="O53" i="1"/>
  <c r="S53" i="1"/>
  <c r="S21" i="1"/>
  <c r="O21" i="1"/>
  <c r="L21" i="1"/>
  <c r="D84" i="1" l="1"/>
  <c r="O84" i="1"/>
  <c r="H84" i="1"/>
  <c r="S84" i="1"/>
  <c r="L84" i="1"/>
</calcChain>
</file>

<file path=xl/sharedStrings.xml><?xml version="1.0" encoding="utf-8"?>
<sst xmlns="http://schemas.openxmlformats.org/spreadsheetml/2006/main" count="200" uniqueCount="40">
  <si>
    <t xml:space="preserve"> </t>
  </si>
  <si>
    <t xml:space="preserve"> Råtall</t>
  </si>
  <si>
    <t>Sum</t>
  </si>
  <si>
    <t xml:space="preserve"> -----------------------------------</t>
  </si>
  <si>
    <t xml:space="preserve"> Sum</t>
  </si>
  <si>
    <t>Kvinne</t>
  </si>
  <si>
    <t>Mann</t>
  </si>
  <si>
    <t xml:space="preserve"> &lt; 30 år</t>
  </si>
  <si>
    <t xml:space="preserve"> 30 til 34 år</t>
  </si>
  <si>
    <t xml:space="preserve"> 35 til 39 år</t>
  </si>
  <si>
    <t xml:space="preserve"> 40 til 44 år</t>
  </si>
  <si>
    <t xml:space="preserve"> 45 til 49 år</t>
  </si>
  <si>
    <t xml:space="preserve"> 50 til 54 år</t>
  </si>
  <si>
    <t xml:space="preserve"> 55 til 59 år</t>
  </si>
  <si>
    <t xml:space="preserve"> 60 til 64 år</t>
  </si>
  <si>
    <t xml:space="preserve"> 65 til 66 år</t>
  </si>
  <si>
    <t xml:space="preserve"> 67 til 69 år</t>
  </si>
  <si>
    <t>Alle fastleger</t>
  </si>
  <si>
    <t>2010 januar</t>
  </si>
  <si>
    <t>&gt;= 70 år</t>
  </si>
  <si>
    <t>2011 januar</t>
  </si>
  <si>
    <t>2012 januar</t>
  </si>
  <si>
    <t>2013 januar (28.1.)</t>
  </si>
  <si>
    <t>2014 januar (27.1.)</t>
  </si>
  <si>
    <t>Fastleger med gyldig</t>
  </si>
  <si>
    <t>spes.godkj.alm.med.</t>
  </si>
  <si>
    <t>Prosent med gyldig</t>
  </si>
  <si>
    <t>Antall fastleger totalt,</t>
  </si>
  <si>
    <t>Antall fastleger med gyldig spesialistgodkjenning i allmennmedisin</t>
  </si>
  <si>
    <t>Prosent av fastlegene med gyldig spesialistgodkjenning i allmennmedisin</t>
  </si>
  <si>
    <t>2015 mars (4.3.)</t>
  </si>
  <si>
    <t>2017 februar (20.2.)</t>
  </si>
  <si>
    <t>2016 februar (26.2.)</t>
  </si>
  <si>
    <t>2018 april (3.4.)</t>
  </si>
  <si>
    <t>Legeforeningens medlemsregister 2010- 2019, Dnlf 19.2.2019.</t>
  </si>
  <si>
    <t>2019 februar (14.2.)</t>
  </si>
  <si>
    <t>2019 februar (19.2.)</t>
  </si>
  <si>
    <t>2021 april (7.4.)</t>
  </si>
  <si>
    <t>2020 april (20.4.)</t>
  </si>
  <si>
    <t>Legeforeningens medlemsregister 2010- 2021, Dnlf 12.4.2021.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</si>
</sst>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164" fontId="16" fillId="0" borderId="0" xfId="0" applyNumberFormat="1" applyFont="1"/>
    <xf numFmtId="17" fontId="16" fillId="0" borderId="0" xfId="0" applyNumberFormat="1" applyFont="1"/>
    <xf numFmtId="1" fontId="0" fillId="0" borderId="0" xfId="0" applyNumberFormat="1"/>
    <xf numFmtId="0" fontId="18" fillId="0" borderId="0" xfId="0" applyFont="1"/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8"/>
  <sheetViews>
    <sheetView tabSelected="1" workbookViewId="0">
      <pane xSplit="1" topLeftCell="B1" activePane="topRight" state="frozen"/>
      <selection pane="topRight" activeCell="A3" sqref="A3"/>
    </sheetView>
  </sheetViews>
  <sheetFormatPr baseColWidth="10" defaultRowHeight="14.5" x14ac:dyDescent="0.35"/>
  <cols>
    <col min="1" max="1" width="42.26953125" customWidth="1"/>
    <col min="5" max="5" width="4.7265625" customWidth="1"/>
    <col min="9" max="9" width="4.7265625" customWidth="1"/>
    <col min="16" max="16" width="4.7265625" customWidth="1"/>
    <col min="20" max="20" width="14.26953125" customWidth="1"/>
    <col min="24" max="24" width="4.7265625" customWidth="1"/>
    <col min="28" max="28" width="4.7265625" customWidth="1"/>
    <col min="32" max="32" width="12.453125" customWidth="1"/>
    <col min="36" max="36" width="4.7265625" customWidth="1"/>
    <col min="40" max="40" width="2.6328125" customWidth="1"/>
    <col min="44" max="44" width="3.26953125" customWidth="1"/>
    <col min="48" max="48" width="4.453125" customWidth="1"/>
  </cols>
  <sheetData>
    <row r="1" spans="1:47" ht="26" x14ac:dyDescent="0.6">
      <c r="A1" s="5" t="s">
        <v>27</v>
      </c>
    </row>
    <row r="2" spans="1:47" ht="26" x14ac:dyDescent="0.6">
      <c r="A2" s="5" t="s">
        <v>39</v>
      </c>
    </row>
    <row r="3" spans="1:47" ht="26" x14ac:dyDescent="0.6">
      <c r="A3" s="5"/>
    </row>
    <row r="4" spans="1:47" s="1" customFormat="1" x14ac:dyDescent="0.35">
      <c r="A4" s="1" t="s">
        <v>17</v>
      </c>
      <c r="B4" s="3" t="s">
        <v>18</v>
      </c>
      <c r="F4" s="3" t="s">
        <v>20</v>
      </c>
      <c r="J4" s="3" t="s">
        <v>21</v>
      </c>
      <c r="M4" s="3" t="s">
        <v>22</v>
      </c>
      <c r="Q4" s="3" t="s">
        <v>23</v>
      </c>
      <c r="U4" s="1" t="s">
        <v>30</v>
      </c>
      <c r="Y4" s="1" t="s">
        <v>32</v>
      </c>
      <c r="AC4" s="1" t="s">
        <v>31</v>
      </c>
      <c r="AG4" s="1" t="s">
        <v>33</v>
      </c>
      <c r="AK4" s="1" t="s">
        <v>35</v>
      </c>
      <c r="AO4" s="1" t="s">
        <v>38</v>
      </c>
      <c r="AS4" s="1" t="s">
        <v>37</v>
      </c>
    </row>
    <row r="5" spans="1:47" x14ac:dyDescent="0.35">
      <c r="A5" t="s">
        <v>0</v>
      </c>
    </row>
    <row r="6" spans="1:47" x14ac:dyDescent="0.35">
      <c r="A6" t="s">
        <v>1</v>
      </c>
    </row>
    <row r="7" spans="1:47" x14ac:dyDescent="0.35">
      <c r="B7" t="s">
        <v>6</v>
      </c>
      <c r="C7" t="s">
        <v>5</v>
      </c>
      <c r="D7" t="s">
        <v>2</v>
      </c>
      <c r="F7" t="s">
        <v>6</v>
      </c>
      <c r="G7" t="s">
        <v>5</v>
      </c>
      <c r="H7" t="s">
        <v>2</v>
      </c>
      <c r="J7" t="s">
        <v>6</v>
      </c>
      <c r="K7" t="s">
        <v>5</v>
      </c>
      <c r="L7" t="s">
        <v>2</v>
      </c>
      <c r="M7" t="s">
        <v>6</v>
      </c>
      <c r="N7" t="s">
        <v>5</v>
      </c>
      <c r="O7" t="s">
        <v>2</v>
      </c>
      <c r="Q7" t="s">
        <v>6</v>
      </c>
      <c r="R7" t="s">
        <v>5</v>
      </c>
      <c r="S7" t="s">
        <v>2</v>
      </c>
      <c r="U7" t="s">
        <v>6</v>
      </c>
      <c r="V7" t="s">
        <v>5</v>
      </c>
      <c r="W7" t="s">
        <v>2</v>
      </c>
      <c r="Y7" t="s">
        <v>6</v>
      </c>
      <c r="Z7" t="s">
        <v>5</v>
      </c>
      <c r="AA7" t="s">
        <v>2</v>
      </c>
      <c r="AC7" t="s">
        <v>6</v>
      </c>
      <c r="AD7" t="s">
        <v>5</v>
      </c>
      <c r="AE7" t="s">
        <v>2</v>
      </c>
      <c r="AG7" t="s">
        <v>6</v>
      </c>
      <c r="AH7" t="s">
        <v>5</v>
      </c>
      <c r="AI7" t="s">
        <v>2</v>
      </c>
      <c r="AK7" t="s">
        <v>6</v>
      </c>
      <c r="AL7" t="s">
        <v>5</v>
      </c>
      <c r="AM7" t="s">
        <v>2</v>
      </c>
      <c r="AO7" t="s">
        <v>6</v>
      </c>
      <c r="AP7" t="s">
        <v>5</v>
      </c>
      <c r="AQ7" t="s">
        <v>2</v>
      </c>
      <c r="AS7" t="s">
        <v>6</v>
      </c>
      <c r="AT7" t="s">
        <v>5</v>
      </c>
      <c r="AU7" t="s">
        <v>2</v>
      </c>
    </row>
    <row r="8" spans="1:47" x14ac:dyDescent="0.35">
      <c r="A8" t="s">
        <v>3</v>
      </c>
    </row>
    <row r="9" spans="1:47" x14ac:dyDescent="0.35">
      <c r="A9" t="s">
        <v>7</v>
      </c>
      <c r="B9">
        <v>44</v>
      </c>
      <c r="C9">
        <v>69</v>
      </c>
      <c r="D9">
        <f>B9+C9</f>
        <v>113</v>
      </c>
      <c r="F9">
        <v>48</v>
      </c>
      <c r="G9">
        <v>65</v>
      </c>
      <c r="H9">
        <f>F9+G9</f>
        <v>113</v>
      </c>
      <c r="J9">
        <v>39</v>
      </c>
      <c r="K9">
        <v>66</v>
      </c>
      <c r="L9">
        <f>J9+K9</f>
        <v>105</v>
      </c>
      <c r="M9">
        <v>54</v>
      </c>
      <c r="N9">
        <v>83</v>
      </c>
      <c r="O9">
        <f>M9+N9</f>
        <v>137</v>
      </c>
      <c r="Q9">
        <v>74</v>
      </c>
      <c r="R9">
        <v>97</v>
      </c>
      <c r="S9">
        <f>Q9+R9</f>
        <v>171</v>
      </c>
      <c r="U9">
        <f>1+2+6+20+46</f>
        <v>75</v>
      </c>
      <c r="V9">
        <f>1+8+28+49</f>
        <v>86</v>
      </c>
      <c r="W9">
        <f>U9+V9</f>
        <v>161</v>
      </c>
      <c r="Y9">
        <v>35</v>
      </c>
      <c r="Z9">
        <v>52</v>
      </c>
      <c r="AA9">
        <f>Y9+Z9</f>
        <v>87</v>
      </c>
      <c r="AC9">
        <v>34</v>
      </c>
      <c r="AD9">
        <v>40</v>
      </c>
      <c r="AE9">
        <f>AC9+AD9</f>
        <v>74</v>
      </c>
      <c r="AG9">
        <v>42</v>
      </c>
      <c r="AH9">
        <v>64</v>
      </c>
      <c r="AI9">
        <f>AG9+AH9</f>
        <v>106</v>
      </c>
      <c r="AK9">
        <v>46</v>
      </c>
      <c r="AL9">
        <v>67</v>
      </c>
      <c r="AM9">
        <f>AK9+AL9</f>
        <v>113</v>
      </c>
      <c r="AO9">
        <v>50</v>
      </c>
      <c r="AP9">
        <v>78</v>
      </c>
      <c r="AQ9">
        <f>AO9+AP9</f>
        <v>128</v>
      </c>
      <c r="AS9">
        <v>44</v>
      </c>
      <c r="AT9">
        <v>68</v>
      </c>
      <c r="AU9">
        <f>AS9+AT9</f>
        <v>112</v>
      </c>
    </row>
    <row r="10" spans="1:47" x14ac:dyDescent="0.35">
      <c r="A10" t="s">
        <v>8</v>
      </c>
      <c r="B10">
        <v>255</v>
      </c>
      <c r="C10">
        <v>287</v>
      </c>
      <c r="D10">
        <f t="shared" ref="D10:D21" si="0">B10+C10</f>
        <v>542</v>
      </c>
      <c r="F10">
        <v>264</v>
      </c>
      <c r="G10">
        <v>326</v>
      </c>
      <c r="H10">
        <f t="shared" ref="H10:H19" si="1">F10+G10</f>
        <v>590</v>
      </c>
      <c r="J10">
        <v>264</v>
      </c>
      <c r="K10">
        <v>342</v>
      </c>
      <c r="L10">
        <f t="shared" ref="L10:L19" si="2">J10+K10</f>
        <v>606</v>
      </c>
      <c r="M10">
        <v>325</v>
      </c>
      <c r="N10">
        <v>357</v>
      </c>
      <c r="O10">
        <f t="shared" ref="O10:O19" si="3">M10+N10</f>
        <v>682</v>
      </c>
      <c r="Q10">
        <v>321</v>
      </c>
      <c r="R10">
        <v>376</v>
      </c>
      <c r="S10">
        <f t="shared" ref="S10:S19" si="4">Q10+R10</f>
        <v>697</v>
      </c>
      <c r="U10">
        <f>40+49+68+69+86</f>
        <v>312</v>
      </c>
      <c r="V10">
        <f>52+63+58+68+94</f>
        <v>335</v>
      </c>
      <c r="W10">
        <f t="shared" ref="W10:W21" si="5">U10+V10</f>
        <v>647</v>
      </c>
      <c r="Y10">
        <v>269</v>
      </c>
      <c r="Z10">
        <v>291</v>
      </c>
      <c r="AA10">
        <f t="shared" ref="AA10:AA19" si="6">Y10+Z10</f>
        <v>560</v>
      </c>
      <c r="AC10">
        <v>225</v>
      </c>
      <c r="AD10">
        <v>254</v>
      </c>
      <c r="AE10">
        <f t="shared" ref="AE10:AE19" si="7">AC10+AD10</f>
        <v>479</v>
      </c>
      <c r="AG10">
        <v>228</v>
      </c>
      <c r="AH10">
        <v>245</v>
      </c>
      <c r="AI10">
        <f t="shared" ref="AI10:AI19" si="8">AG10+AH10</f>
        <v>473</v>
      </c>
      <c r="AK10">
        <v>233</v>
      </c>
      <c r="AL10">
        <v>273</v>
      </c>
      <c r="AM10">
        <f t="shared" ref="AM10:AM19" si="9">AK10+AL10</f>
        <v>506</v>
      </c>
      <c r="AO10">
        <v>236</v>
      </c>
      <c r="AP10">
        <v>306</v>
      </c>
      <c r="AQ10">
        <f t="shared" ref="AQ10:AQ19" si="10">AO10+AP10</f>
        <v>542</v>
      </c>
      <c r="AS10">
        <v>242</v>
      </c>
      <c r="AT10">
        <v>313</v>
      </c>
      <c r="AU10">
        <f t="shared" ref="AU10:AU19" si="11">AS10+AT10</f>
        <v>555</v>
      </c>
    </row>
    <row r="11" spans="1:47" x14ac:dyDescent="0.35">
      <c r="A11" t="s">
        <v>9</v>
      </c>
      <c r="B11">
        <v>314</v>
      </c>
      <c r="C11">
        <v>276</v>
      </c>
      <c r="D11">
        <f t="shared" si="0"/>
        <v>590</v>
      </c>
      <c r="F11">
        <v>331</v>
      </c>
      <c r="G11">
        <v>305</v>
      </c>
      <c r="H11">
        <f t="shared" si="1"/>
        <v>636</v>
      </c>
      <c r="J11">
        <v>350</v>
      </c>
      <c r="K11">
        <v>316</v>
      </c>
      <c r="L11">
        <f t="shared" si="2"/>
        <v>666</v>
      </c>
      <c r="M11">
        <v>344</v>
      </c>
      <c r="N11">
        <v>354</v>
      </c>
      <c r="O11">
        <f t="shared" si="3"/>
        <v>698</v>
      </c>
      <c r="Q11">
        <v>354</v>
      </c>
      <c r="R11">
        <v>401</v>
      </c>
      <c r="S11">
        <f t="shared" si="4"/>
        <v>755</v>
      </c>
      <c r="U11">
        <f>79+89+71+68+76</f>
        <v>383</v>
      </c>
      <c r="V11">
        <f>120+93+99+75+83</f>
        <v>470</v>
      </c>
      <c r="W11">
        <f t="shared" si="5"/>
        <v>853</v>
      </c>
      <c r="Y11">
        <v>381</v>
      </c>
      <c r="Z11">
        <v>473</v>
      </c>
      <c r="AA11">
        <f t="shared" si="6"/>
        <v>854</v>
      </c>
      <c r="AC11">
        <v>381</v>
      </c>
      <c r="AD11">
        <v>457</v>
      </c>
      <c r="AE11">
        <f t="shared" si="7"/>
        <v>838</v>
      </c>
      <c r="AG11">
        <v>370</v>
      </c>
      <c r="AH11">
        <v>416</v>
      </c>
      <c r="AI11">
        <f t="shared" si="8"/>
        <v>786</v>
      </c>
      <c r="AK11">
        <v>360</v>
      </c>
      <c r="AL11">
        <v>402</v>
      </c>
      <c r="AM11">
        <f t="shared" si="9"/>
        <v>762</v>
      </c>
      <c r="AO11">
        <v>377</v>
      </c>
      <c r="AP11">
        <v>383</v>
      </c>
      <c r="AQ11">
        <f t="shared" si="10"/>
        <v>760</v>
      </c>
      <c r="AS11">
        <v>368</v>
      </c>
      <c r="AT11">
        <v>419</v>
      </c>
      <c r="AU11">
        <f t="shared" si="11"/>
        <v>787</v>
      </c>
    </row>
    <row r="12" spans="1:47" x14ac:dyDescent="0.35">
      <c r="A12" t="s">
        <v>10</v>
      </c>
      <c r="B12">
        <v>250</v>
      </c>
      <c r="C12">
        <v>235</v>
      </c>
      <c r="D12">
        <f t="shared" si="0"/>
        <v>485</v>
      </c>
      <c r="F12">
        <v>274</v>
      </c>
      <c r="G12">
        <v>261</v>
      </c>
      <c r="H12">
        <f t="shared" si="1"/>
        <v>535</v>
      </c>
      <c r="J12">
        <v>286</v>
      </c>
      <c r="K12">
        <v>270</v>
      </c>
      <c r="L12">
        <f t="shared" si="2"/>
        <v>556</v>
      </c>
      <c r="M12">
        <v>325</v>
      </c>
      <c r="N12">
        <v>282</v>
      </c>
      <c r="O12">
        <f t="shared" si="3"/>
        <v>607</v>
      </c>
      <c r="Q12">
        <v>349</v>
      </c>
      <c r="R12">
        <v>297</v>
      </c>
      <c r="S12">
        <f t="shared" si="4"/>
        <v>646</v>
      </c>
      <c r="U12">
        <f>65+76+85+77+66</f>
        <v>369</v>
      </c>
      <c r="V12">
        <f>71+58+68+64+62</f>
        <v>323</v>
      </c>
      <c r="W12">
        <f t="shared" si="5"/>
        <v>692</v>
      </c>
      <c r="Y12">
        <v>374</v>
      </c>
      <c r="Z12">
        <v>325</v>
      </c>
      <c r="AA12">
        <f t="shared" si="6"/>
        <v>699</v>
      </c>
      <c r="AC12">
        <v>368</v>
      </c>
      <c r="AD12">
        <v>332</v>
      </c>
      <c r="AE12">
        <f t="shared" si="7"/>
        <v>700</v>
      </c>
      <c r="AG12">
        <v>351</v>
      </c>
      <c r="AH12">
        <v>366</v>
      </c>
      <c r="AI12">
        <f t="shared" si="8"/>
        <v>717</v>
      </c>
      <c r="AK12">
        <v>346</v>
      </c>
      <c r="AL12">
        <v>387</v>
      </c>
      <c r="AM12">
        <f t="shared" si="9"/>
        <v>733</v>
      </c>
      <c r="AO12">
        <v>382</v>
      </c>
      <c r="AP12">
        <v>449</v>
      </c>
      <c r="AQ12">
        <f t="shared" si="10"/>
        <v>831</v>
      </c>
      <c r="AS12">
        <v>403</v>
      </c>
      <c r="AT12">
        <v>454</v>
      </c>
      <c r="AU12">
        <f t="shared" si="11"/>
        <v>857</v>
      </c>
    </row>
    <row r="13" spans="1:47" x14ac:dyDescent="0.35">
      <c r="A13" t="s">
        <v>11</v>
      </c>
      <c r="B13">
        <v>297</v>
      </c>
      <c r="C13">
        <v>208</v>
      </c>
      <c r="D13">
        <f t="shared" si="0"/>
        <v>505</v>
      </c>
      <c r="F13">
        <v>255</v>
      </c>
      <c r="G13">
        <v>208</v>
      </c>
      <c r="H13">
        <f t="shared" si="1"/>
        <v>463</v>
      </c>
      <c r="J13">
        <v>248</v>
      </c>
      <c r="K13">
        <v>209</v>
      </c>
      <c r="L13">
        <f t="shared" si="2"/>
        <v>457</v>
      </c>
      <c r="M13">
        <v>239</v>
      </c>
      <c r="N13">
        <v>206</v>
      </c>
      <c r="O13">
        <f t="shared" si="3"/>
        <v>445</v>
      </c>
      <c r="Q13">
        <v>240</v>
      </c>
      <c r="R13">
        <v>218</v>
      </c>
      <c r="S13">
        <f t="shared" si="4"/>
        <v>458</v>
      </c>
      <c r="U13">
        <f>47+63+39+41+51</f>
        <v>241</v>
      </c>
      <c r="V13">
        <f>47+54+46+54+45</f>
        <v>246</v>
      </c>
      <c r="W13">
        <f t="shared" si="5"/>
        <v>487</v>
      </c>
      <c r="Y13">
        <v>256</v>
      </c>
      <c r="Z13">
        <v>259</v>
      </c>
      <c r="AA13">
        <f t="shared" si="6"/>
        <v>515</v>
      </c>
      <c r="AC13">
        <v>278</v>
      </c>
      <c r="AD13">
        <v>257</v>
      </c>
      <c r="AE13">
        <f t="shared" si="7"/>
        <v>535</v>
      </c>
      <c r="AG13">
        <v>322</v>
      </c>
      <c r="AH13">
        <v>276</v>
      </c>
      <c r="AI13">
        <f t="shared" si="8"/>
        <v>598</v>
      </c>
      <c r="AK13">
        <v>326</v>
      </c>
      <c r="AL13">
        <v>272</v>
      </c>
      <c r="AM13">
        <f t="shared" si="9"/>
        <v>598</v>
      </c>
      <c r="AO13">
        <v>364</v>
      </c>
      <c r="AP13">
        <v>288</v>
      </c>
      <c r="AQ13">
        <f t="shared" si="10"/>
        <v>652</v>
      </c>
      <c r="AS13">
        <v>372</v>
      </c>
      <c r="AT13">
        <v>333</v>
      </c>
      <c r="AU13">
        <f t="shared" si="11"/>
        <v>705</v>
      </c>
    </row>
    <row r="14" spans="1:47" x14ac:dyDescent="0.35">
      <c r="A14" t="s">
        <v>12</v>
      </c>
      <c r="B14">
        <v>419</v>
      </c>
      <c r="C14">
        <v>212</v>
      </c>
      <c r="D14">
        <f t="shared" si="0"/>
        <v>631</v>
      </c>
      <c r="F14">
        <v>400</v>
      </c>
      <c r="G14">
        <v>208</v>
      </c>
      <c r="H14">
        <f t="shared" si="1"/>
        <v>608</v>
      </c>
      <c r="J14">
        <v>358</v>
      </c>
      <c r="K14">
        <v>221</v>
      </c>
      <c r="L14">
        <f t="shared" si="2"/>
        <v>579</v>
      </c>
      <c r="M14">
        <v>319</v>
      </c>
      <c r="N14">
        <v>223</v>
      </c>
      <c r="O14">
        <f t="shared" si="3"/>
        <v>542</v>
      </c>
      <c r="Q14">
        <v>305</v>
      </c>
      <c r="R14">
        <v>225</v>
      </c>
      <c r="S14">
        <f t="shared" si="4"/>
        <v>530</v>
      </c>
      <c r="U14">
        <f>39+55+59+56+78</f>
        <v>287</v>
      </c>
      <c r="V14">
        <f>27+41+49+49+36</f>
        <v>202</v>
      </c>
      <c r="W14">
        <f t="shared" si="5"/>
        <v>489</v>
      </c>
      <c r="Y14">
        <v>257</v>
      </c>
      <c r="Z14">
        <v>209</v>
      </c>
      <c r="AA14">
        <f t="shared" si="6"/>
        <v>466</v>
      </c>
      <c r="AC14">
        <v>237</v>
      </c>
      <c r="AD14">
        <v>204</v>
      </c>
      <c r="AE14">
        <f t="shared" si="7"/>
        <v>441</v>
      </c>
      <c r="AG14">
        <v>221</v>
      </c>
      <c r="AH14">
        <v>195</v>
      </c>
      <c r="AI14">
        <f t="shared" si="8"/>
        <v>416</v>
      </c>
      <c r="AK14">
        <v>216</v>
      </c>
      <c r="AL14">
        <v>203</v>
      </c>
      <c r="AM14">
        <f t="shared" si="9"/>
        <v>419</v>
      </c>
      <c r="AO14">
        <v>218</v>
      </c>
      <c r="AP14">
        <v>236</v>
      </c>
      <c r="AQ14">
        <f t="shared" si="10"/>
        <v>454</v>
      </c>
      <c r="AS14">
        <v>235</v>
      </c>
      <c r="AT14">
        <v>238</v>
      </c>
      <c r="AU14">
        <f t="shared" si="11"/>
        <v>473</v>
      </c>
    </row>
    <row r="15" spans="1:47" x14ac:dyDescent="0.35">
      <c r="A15" t="s">
        <v>13</v>
      </c>
      <c r="B15">
        <v>517</v>
      </c>
      <c r="C15">
        <v>160</v>
      </c>
      <c r="D15">
        <f t="shared" si="0"/>
        <v>677</v>
      </c>
      <c r="F15">
        <v>503</v>
      </c>
      <c r="G15">
        <v>172</v>
      </c>
      <c r="H15">
        <f t="shared" si="1"/>
        <v>675</v>
      </c>
      <c r="J15">
        <v>513</v>
      </c>
      <c r="K15">
        <v>184</v>
      </c>
      <c r="L15">
        <f t="shared" si="2"/>
        <v>697</v>
      </c>
      <c r="M15">
        <v>494</v>
      </c>
      <c r="N15">
        <v>204</v>
      </c>
      <c r="O15">
        <f t="shared" si="3"/>
        <v>698</v>
      </c>
      <c r="Q15">
        <v>442</v>
      </c>
      <c r="R15">
        <v>198</v>
      </c>
      <c r="S15">
        <f t="shared" si="4"/>
        <v>640</v>
      </c>
      <c r="U15">
        <f>46+69+84+94+88</f>
        <v>381</v>
      </c>
      <c r="V15">
        <f>50+39+41+29+39</f>
        <v>198</v>
      </c>
      <c r="W15">
        <f t="shared" si="5"/>
        <v>579</v>
      </c>
      <c r="Y15">
        <v>373</v>
      </c>
      <c r="Z15">
        <v>185</v>
      </c>
      <c r="AA15">
        <f t="shared" si="6"/>
        <v>558</v>
      </c>
      <c r="AC15">
        <v>325</v>
      </c>
      <c r="AD15">
        <v>207</v>
      </c>
      <c r="AE15">
        <f t="shared" si="7"/>
        <v>532</v>
      </c>
      <c r="AG15">
        <v>283</v>
      </c>
      <c r="AH15">
        <v>207</v>
      </c>
      <c r="AI15">
        <f t="shared" si="8"/>
        <v>490</v>
      </c>
      <c r="AK15">
        <v>267</v>
      </c>
      <c r="AL15">
        <v>200</v>
      </c>
      <c r="AM15">
        <f t="shared" si="9"/>
        <v>467</v>
      </c>
      <c r="AO15">
        <v>249</v>
      </c>
      <c r="AP15">
        <v>177</v>
      </c>
      <c r="AQ15">
        <f t="shared" si="10"/>
        <v>426</v>
      </c>
      <c r="AS15">
        <v>231</v>
      </c>
      <c r="AT15">
        <v>192</v>
      </c>
      <c r="AU15">
        <f t="shared" si="11"/>
        <v>423</v>
      </c>
    </row>
    <row r="16" spans="1:47" x14ac:dyDescent="0.35">
      <c r="A16" t="s">
        <v>14</v>
      </c>
      <c r="B16">
        <v>357</v>
      </c>
      <c r="C16">
        <v>77</v>
      </c>
      <c r="D16">
        <f t="shared" si="0"/>
        <v>434</v>
      </c>
      <c r="F16">
        <v>382</v>
      </c>
      <c r="G16">
        <v>88</v>
      </c>
      <c r="H16">
        <f t="shared" si="1"/>
        <v>470</v>
      </c>
      <c r="J16">
        <v>399</v>
      </c>
      <c r="K16">
        <v>103</v>
      </c>
      <c r="L16">
        <f t="shared" si="2"/>
        <v>502</v>
      </c>
      <c r="M16">
        <v>422</v>
      </c>
      <c r="N16">
        <v>99</v>
      </c>
      <c r="O16">
        <f t="shared" si="3"/>
        <v>521</v>
      </c>
      <c r="Q16">
        <v>450</v>
      </c>
      <c r="R16">
        <v>127</v>
      </c>
      <c r="S16">
        <f t="shared" si="4"/>
        <v>577</v>
      </c>
      <c r="U16">
        <f>100+103+91+85+80</f>
        <v>459</v>
      </c>
      <c r="V16">
        <f>38+45+21+23+20</f>
        <v>147</v>
      </c>
      <c r="W16">
        <f t="shared" si="5"/>
        <v>606</v>
      </c>
      <c r="Y16">
        <f>100+103+91+85+80</f>
        <v>459</v>
      </c>
      <c r="Z16">
        <v>159</v>
      </c>
      <c r="AA16">
        <f t="shared" si="6"/>
        <v>618</v>
      </c>
      <c r="AC16">
        <v>467</v>
      </c>
      <c r="AD16">
        <v>158</v>
      </c>
      <c r="AE16">
        <f t="shared" si="7"/>
        <v>625</v>
      </c>
      <c r="AG16">
        <v>452</v>
      </c>
      <c r="AH16">
        <v>160</v>
      </c>
      <c r="AI16">
        <f t="shared" si="8"/>
        <v>612</v>
      </c>
      <c r="AK16">
        <v>414</v>
      </c>
      <c r="AL16">
        <v>173</v>
      </c>
      <c r="AM16">
        <f t="shared" si="9"/>
        <v>587</v>
      </c>
      <c r="AO16">
        <v>364</v>
      </c>
      <c r="AP16">
        <v>178</v>
      </c>
      <c r="AQ16">
        <f t="shared" si="10"/>
        <v>542</v>
      </c>
      <c r="AS16">
        <v>349</v>
      </c>
      <c r="AT16">
        <v>169</v>
      </c>
      <c r="AU16">
        <f t="shared" si="11"/>
        <v>518</v>
      </c>
    </row>
    <row r="17" spans="1:47" x14ac:dyDescent="0.35">
      <c r="A17" t="s">
        <v>15</v>
      </c>
      <c r="B17">
        <v>101</v>
      </c>
      <c r="C17">
        <v>8</v>
      </c>
      <c r="D17">
        <f t="shared" si="0"/>
        <v>109</v>
      </c>
      <c r="F17">
        <v>109</v>
      </c>
      <c r="G17">
        <v>17</v>
      </c>
      <c r="H17">
        <f t="shared" si="1"/>
        <v>126</v>
      </c>
      <c r="J17">
        <v>104</v>
      </c>
      <c r="K17">
        <v>27</v>
      </c>
      <c r="L17">
        <f t="shared" si="2"/>
        <v>131</v>
      </c>
      <c r="M17">
        <v>112</v>
      </c>
      <c r="N17">
        <v>29</v>
      </c>
      <c r="O17">
        <f t="shared" si="3"/>
        <v>141</v>
      </c>
      <c r="Q17">
        <v>125</v>
      </c>
      <c r="R17">
        <v>24</v>
      </c>
      <c r="S17">
        <f t="shared" si="4"/>
        <v>149</v>
      </c>
      <c r="U17">
        <f>80+59</f>
        <v>139</v>
      </c>
      <c r="V17">
        <f>16+8</f>
        <v>24</v>
      </c>
      <c r="W17">
        <f t="shared" si="5"/>
        <v>163</v>
      </c>
      <c r="Y17">
        <v>152</v>
      </c>
      <c r="Z17">
        <v>33</v>
      </c>
      <c r="AA17">
        <f t="shared" si="6"/>
        <v>185</v>
      </c>
      <c r="AC17">
        <v>151</v>
      </c>
      <c r="AD17">
        <v>42</v>
      </c>
      <c r="AE17">
        <f t="shared" si="7"/>
        <v>193</v>
      </c>
      <c r="AG17">
        <v>169</v>
      </c>
      <c r="AH17">
        <v>38</v>
      </c>
      <c r="AI17">
        <f t="shared" si="8"/>
        <v>207</v>
      </c>
      <c r="AK17">
        <v>177</v>
      </c>
      <c r="AL17">
        <v>43</v>
      </c>
      <c r="AM17">
        <f t="shared" si="9"/>
        <v>220</v>
      </c>
      <c r="AO17">
        <v>170</v>
      </c>
      <c r="AP17">
        <v>63</v>
      </c>
      <c r="AQ17">
        <f t="shared" si="10"/>
        <v>233</v>
      </c>
      <c r="AS17">
        <v>170</v>
      </c>
      <c r="AT17">
        <v>68</v>
      </c>
      <c r="AU17">
        <f t="shared" si="11"/>
        <v>238</v>
      </c>
    </row>
    <row r="18" spans="1:47" x14ac:dyDescent="0.35">
      <c r="A18" t="s">
        <v>16</v>
      </c>
      <c r="B18">
        <v>51</v>
      </c>
      <c r="C18">
        <v>17</v>
      </c>
      <c r="D18">
        <f t="shared" si="0"/>
        <v>68</v>
      </c>
      <c r="F18">
        <v>65</v>
      </c>
      <c r="G18">
        <v>9</v>
      </c>
      <c r="H18">
        <f t="shared" si="1"/>
        <v>74</v>
      </c>
      <c r="J18">
        <v>88</v>
      </c>
      <c r="K18">
        <v>10</v>
      </c>
      <c r="L18">
        <f t="shared" si="2"/>
        <v>98</v>
      </c>
      <c r="M18">
        <v>96</v>
      </c>
      <c r="N18">
        <v>11</v>
      </c>
      <c r="O18">
        <f t="shared" si="3"/>
        <v>107</v>
      </c>
      <c r="Q18">
        <v>91</v>
      </c>
      <c r="R18">
        <v>17</v>
      </c>
      <c r="S18">
        <f t="shared" si="4"/>
        <v>108</v>
      </c>
      <c r="U18">
        <f>52+33+27</f>
        <v>112</v>
      </c>
      <c r="V18">
        <f>15+9+4</f>
        <v>28</v>
      </c>
      <c r="W18">
        <f t="shared" si="5"/>
        <v>140</v>
      </c>
      <c r="Y18">
        <v>125</v>
      </c>
      <c r="Z18">
        <v>27</v>
      </c>
      <c r="AA18">
        <f t="shared" si="6"/>
        <v>152</v>
      </c>
      <c r="AC18">
        <v>149</v>
      </c>
      <c r="AD18">
        <v>24</v>
      </c>
      <c r="AE18">
        <f t="shared" si="7"/>
        <v>173</v>
      </c>
      <c r="AG18">
        <v>155</v>
      </c>
      <c r="AH18">
        <v>21</v>
      </c>
      <c r="AI18">
        <f t="shared" si="8"/>
        <v>176</v>
      </c>
      <c r="AK18">
        <v>165</v>
      </c>
      <c r="AL18">
        <v>30</v>
      </c>
      <c r="AM18">
        <f t="shared" si="9"/>
        <v>195</v>
      </c>
      <c r="AO18">
        <v>194</v>
      </c>
      <c r="AP18">
        <v>46</v>
      </c>
      <c r="AQ18">
        <f t="shared" si="10"/>
        <v>240</v>
      </c>
      <c r="AS18">
        <v>203</v>
      </c>
      <c r="AT18">
        <v>46</v>
      </c>
      <c r="AU18">
        <f t="shared" si="11"/>
        <v>249</v>
      </c>
    </row>
    <row r="19" spans="1:47" x14ac:dyDescent="0.35">
      <c r="A19" t="s">
        <v>19</v>
      </c>
      <c r="B19">
        <v>25</v>
      </c>
      <c r="C19">
        <v>5</v>
      </c>
      <c r="D19">
        <f t="shared" si="0"/>
        <v>30</v>
      </c>
      <c r="F19">
        <v>27</v>
      </c>
      <c r="G19">
        <v>3</v>
      </c>
      <c r="H19">
        <f t="shared" si="1"/>
        <v>30</v>
      </c>
      <c r="J19">
        <v>27</v>
      </c>
      <c r="K19">
        <v>4</v>
      </c>
      <c r="L19">
        <f t="shared" si="2"/>
        <v>31</v>
      </c>
      <c r="M19">
        <v>37</v>
      </c>
      <c r="N19">
        <v>7</v>
      </c>
      <c r="O19">
        <f t="shared" si="3"/>
        <v>44</v>
      </c>
      <c r="Q19">
        <v>45</v>
      </c>
      <c r="R19">
        <v>6</v>
      </c>
      <c r="S19">
        <f t="shared" si="4"/>
        <v>51</v>
      </c>
      <c r="U19">
        <f>17+20+9+9+1+1+2</f>
        <v>59</v>
      </c>
      <c r="V19">
        <f>1+2+2+1+1</f>
        <v>7</v>
      </c>
      <c r="W19">
        <f t="shared" si="5"/>
        <v>66</v>
      </c>
      <c r="Y19">
        <v>80</v>
      </c>
      <c r="Z19">
        <v>10</v>
      </c>
      <c r="AA19">
        <f t="shared" si="6"/>
        <v>90</v>
      </c>
      <c r="AC19">
        <v>106</v>
      </c>
      <c r="AD19">
        <v>13</v>
      </c>
      <c r="AE19">
        <f t="shared" si="7"/>
        <v>119</v>
      </c>
      <c r="AG19">
        <v>132</v>
      </c>
      <c r="AH19">
        <v>22</v>
      </c>
      <c r="AI19">
        <f t="shared" si="8"/>
        <v>154</v>
      </c>
      <c r="AK19">
        <v>152</v>
      </c>
      <c r="AL19">
        <v>22</v>
      </c>
      <c r="AM19">
        <f t="shared" si="9"/>
        <v>174</v>
      </c>
      <c r="AO19">
        <v>187</v>
      </c>
      <c r="AP19">
        <v>24</v>
      </c>
      <c r="AQ19">
        <f t="shared" si="10"/>
        <v>211</v>
      </c>
      <c r="AS19">
        <v>224</v>
      </c>
      <c r="AT19">
        <v>37</v>
      </c>
      <c r="AU19">
        <f t="shared" si="11"/>
        <v>261</v>
      </c>
    </row>
    <row r="20" spans="1:47" x14ac:dyDescent="0.35">
      <c r="A20" t="s">
        <v>3</v>
      </c>
    </row>
    <row r="21" spans="1:47" s="1" customFormat="1" x14ac:dyDescent="0.35">
      <c r="A21" s="1" t="s">
        <v>4</v>
      </c>
      <c r="B21" s="1">
        <f>SUM(B9:B19)</f>
        <v>2630</v>
      </c>
      <c r="C21" s="1">
        <f>SUM(C9:C19)</f>
        <v>1554</v>
      </c>
      <c r="D21" s="1">
        <f t="shared" si="0"/>
        <v>4184</v>
      </c>
      <c r="F21" s="1">
        <f>SUM(F9:F19)</f>
        <v>2658</v>
      </c>
      <c r="G21" s="1">
        <f>SUM(G9:G19)</f>
        <v>1662</v>
      </c>
      <c r="H21" s="1">
        <f t="shared" ref="H21" si="12">F21+G21</f>
        <v>4320</v>
      </c>
      <c r="J21" s="1">
        <f>SUM(J9:J19)</f>
        <v>2676</v>
      </c>
      <c r="K21" s="1">
        <f>SUM(K9:K19)</f>
        <v>1752</v>
      </c>
      <c r="L21" s="1">
        <f t="shared" ref="L21" si="13">J21+K21</f>
        <v>4428</v>
      </c>
      <c r="M21" s="1">
        <f>SUM(M9:M19)</f>
        <v>2767</v>
      </c>
      <c r="N21" s="1">
        <f>SUM(N9:N19)</f>
        <v>1855</v>
      </c>
      <c r="O21" s="1">
        <f t="shared" ref="O21" si="14">M21+N21</f>
        <v>4622</v>
      </c>
      <c r="Q21" s="1">
        <f>SUM(Q9:Q19)</f>
        <v>2796</v>
      </c>
      <c r="R21" s="1">
        <f>SUM(R9:R19)</f>
        <v>1986</v>
      </c>
      <c r="S21" s="1">
        <f t="shared" ref="S21" si="15">Q21+R21</f>
        <v>4782</v>
      </c>
      <c r="U21" s="1">
        <f>SUM(U9:U19)</f>
        <v>2817</v>
      </c>
      <c r="V21" s="1">
        <f>SUM(V9:V19)</f>
        <v>2066</v>
      </c>
      <c r="W21" s="1">
        <f t="shared" si="5"/>
        <v>4883</v>
      </c>
      <c r="Y21" s="1">
        <f>SUM(Y9:Y19)</f>
        <v>2761</v>
      </c>
      <c r="Z21" s="1">
        <f>SUM(Z9:Z19)</f>
        <v>2023</v>
      </c>
      <c r="AA21" s="1">
        <f t="shared" ref="AA21" si="16">Y21+Z21</f>
        <v>4784</v>
      </c>
      <c r="AC21" s="1">
        <f>SUM(AC9:AC19)</f>
        <v>2721</v>
      </c>
      <c r="AD21" s="1">
        <f>SUM(AD9:AD19)</f>
        <v>1988</v>
      </c>
      <c r="AE21" s="1">
        <f t="shared" ref="AE21" si="17">AC21+AD21</f>
        <v>4709</v>
      </c>
      <c r="AG21" s="1">
        <f>SUM(AG9:AG19)</f>
        <v>2725</v>
      </c>
      <c r="AH21" s="1">
        <f>SUM(AH9:AH19)</f>
        <v>2010</v>
      </c>
      <c r="AI21" s="1">
        <f t="shared" ref="AI21" si="18">AG21+AH21</f>
        <v>4735</v>
      </c>
      <c r="AK21" s="1">
        <f>SUM(AK9:AK19)</f>
        <v>2702</v>
      </c>
      <c r="AL21" s="1">
        <f>SUM(AL9:AL19)</f>
        <v>2072</v>
      </c>
      <c r="AM21" s="1">
        <f t="shared" ref="AM21" si="19">AK21+AL21</f>
        <v>4774</v>
      </c>
      <c r="AO21" s="1">
        <f>SUM(AO9:AO19)</f>
        <v>2791</v>
      </c>
      <c r="AP21" s="1">
        <f>SUM(AP9:AP19)</f>
        <v>2228</v>
      </c>
      <c r="AQ21" s="1">
        <f t="shared" ref="AQ21" si="20">AO21+AP21</f>
        <v>5019</v>
      </c>
      <c r="AS21" s="1">
        <f>SUM(AS9:AS19)</f>
        <v>2841</v>
      </c>
      <c r="AT21" s="1">
        <f>SUM(AT9:AT19)</f>
        <v>2337</v>
      </c>
      <c r="AU21" s="1">
        <f t="shared" ref="AU21" si="21">AS21+AT21</f>
        <v>5178</v>
      </c>
    </row>
    <row r="22" spans="1:47" x14ac:dyDescent="0.35">
      <c r="A22" t="s">
        <v>3</v>
      </c>
      <c r="AU22" s="1"/>
    </row>
    <row r="32" spans="1:47" ht="26" x14ac:dyDescent="0.6">
      <c r="A32" s="5" t="s">
        <v>28</v>
      </c>
    </row>
    <row r="33" spans="1:47" ht="26" x14ac:dyDescent="0.6">
      <c r="A33" s="5" t="s">
        <v>34</v>
      </c>
    </row>
    <row r="34" spans="1:47" ht="26" x14ac:dyDescent="0.6">
      <c r="A34" s="5"/>
    </row>
    <row r="35" spans="1:47" s="1" customFormat="1" x14ac:dyDescent="0.35">
      <c r="A35" s="1" t="s">
        <v>24</v>
      </c>
      <c r="B35" s="3" t="s">
        <v>18</v>
      </c>
      <c r="F35" s="3" t="s">
        <v>20</v>
      </c>
      <c r="J35" s="3" t="s">
        <v>21</v>
      </c>
      <c r="M35" s="3" t="s">
        <v>22</v>
      </c>
      <c r="Q35" s="3" t="s">
        <v>23</v>
      </c>
      <c r="U35" s="1" t="s">
        <v>30</v>
      </c>
      <c r="Y35" s="1" t="s">
        <v>32</v>
      </c>
      <c r="AC35" s="1" t="s">
        <v>31</v>
      </c>
      <c r="AG35" s="1" t="s">
        <v>33</v>
      </c>
      <c r="AK35" s="1" t="s">
        <v>36</v>
      </c>
      <c r="AO35" s="1" t="s">
        <v>38</v>
      </c>
      <c r="AS35" s="1" t="s">
        <v>37</v>
      </c>
    </row>
    <row r="36" spans="1:47" x14ac:dyDescent="0.35">
      <c r="A36" s="1" t="s">
        <v>25</v>
      </c>
    </row>
    <row r="37" spans="1:47" x14ac:dyDescent="0.35">
      <c r="A37" s="1"/>
    </row>
    <row r="38" spans="1:47" x14ac:dyDescent="0.35">
      <c r="A38" t="s">
        <v>1</v>
      </c>
    </row>
    <row r="39" spans="1:47" x14ac:dyDescent="0.35">
      <c r="B39" t="s">
        <v>6</v>
      </c>
      <c r="C39" t="s">
        <v>5</v>
      </c>
      <c r="D39" t="s">
        <v>2</v>
      </c>
      <c r="F39" t="s">
        <v>6</v>
      </c>
      <c r="G39" t="s">
        <v>5</v>
      </c>
      <c r="H39" t="s">
        <v>2</v>
      </c>
      <c r="J39" t="s">
        <v>6</v>
      </c>
      <c r="K39" t="s">
        <v>5</v>
      </c>
      <c r="L39" t="s">
        <v>2</v>
      </c>
      <c r="M39" t="s">
        <v>6</v>
      </c>
      <c r="N39" t="s">
        <v>5</v>
      </c>
      <c r="O39" t="s">
        <v>2</v>
      </c>
      <c r="Q39" t="s">
        <v>6</v>
      </c>
      <c r="R39" t="s">
        <v>5</v>
      </c>
      <c r="S39" t="s">
        <v>2</v>
      </c>
      <c r="U39" t="s">
        <v>6</v>
      </c>
      <c r="V39" t="s">
        <v>5</v>
      </c>
      <c r="W39" t="s">
        <v>2</v>
      </c>
      <c r="Y39" t="s">
        <v>6</v>
      </c>
      <c r="Z39" t="s">
        <v>5</v>
      </c>
      <c r="AA39" t="s">
        <v>2</v>
      </c>
      <c r="AC39" t="s">
        <v>6</v>
      </c>
      <c r="AD39" t="s">
        <v>5</v>
      </c>
      <c r="AE39" t="s">
        <v>2</v>
      </c>
      <c r="AG39" t="s">
        <v>6</v>
      </c>
      <c r="AH39" t="s">
        <v>5</v>
      </c>
      <c r="AI39" t="s">
        <v>2</v>
      </c>
      <c r="AK39" t="s">
        <v>6</v>
      </c>
      <c r="AL39" t="s">
        <v>5</v>
      </c>
      <c r="AM39" t="s">
        <v>2</v>
      </c>
      <c r="AO39" t="s">
        <v>6</v>
      </c>
      <c r="AP39" t="s">
        <v>5</v>
      </c>
      <c r="AQ39" t="s">
        <v>2</v>
      </c>
      <c r="AS39" t="s">
        <v>6</v>
      </c>
      <c r="AT39" t="s">
        <v>5</v>
      </c>
      <c r="AU39" t="s">
        <v>2</v>
      </c>
    </row>
    <row r="40" spans="1:47" x14ac:dyDescent="0.35">
      <c r="A40" t="s">
        <v>3</v>
      </c>
    </row>
    <row r="41" spans="1:47" x14ac:dyDescent="0.35">
      <c r="A41" t="s">
        <v>7</v>
      </c>
      <c r="B41">
        <v>0</v>
      </c>
      <c r="C41">
        <v>0</v>
      </c>
      <c r="D41">
        <f>B41+C41</f>
        <v>0</v>
      </c>
      <c r="F41">
        <v>0</v>
      </c>
      <c r="G41">
        <v>0</v>
      </c>
      <c r="H41">
        <f>F41+G41</f>
        <v>0</v>
      </c>
      <c r="J41">
        <v>0</v>
      </c>
      <c r="K41">
        <v>0</v>
      </c>
      <c r="L41">
        <f>J41+K41</f>
        <v>0</v>
      </c>
      <c r="M41">
        <v>0</v>
      </c>
      <c r="N41">
        <v>0</v>
      </c>
      <c r="O41">
        <f>M41+N41</f>
        <v>0</v>
      </c>
      <c r="Q41">
        <v>0</v>
      </c>
      <c r="R41">
        <v>0</v>
      </c>
      <c r="S41">
        <f>Q41+R41</f>
        <v>0</v>
      </c>
      <c r="U41">
        <v>0</v>
      </c>
      <c r="V41">
        <v>0</v>
      </c>
      <c r="W41">
        <f>U41+V41</f>
        <v>0</v>
      </c>
      <c r="Y41">
        <v>0</v>
      </c>
      <c r="Z41">
        <v>0</v>
      </c>
      <c r="AA41">
        <f>Y41+Z41</f>
        <v>0</v>
      </c>
      <c r="AC41">
        <v>0</v>
      </c>
      <c r="AD41">
        <v>0</v>
      </c>
      <c r="AE41">
        <f>AC41+AD41</f>
        <v>0</v>
      </c>
      <c r="AG41">
        <v>0</v>
      </c>
      <c r="AH41">
        <v>0</v>
      </c>
      <c r="AI41">
        <f>AG41+AH41</f>
        <v>0</v>
      </c>
      <c r="AK41">
        <v>0</v>
      </c>
      <c r="AL41">
        <v>0</v>
      </c>
      <c r="AM41">
        <f>AK41+AL41</f>
        <v>0</v>
      </c>
      <c r="AS41">
        <v>1</v>
      </c>
      <c r="AT41">
        <v>0</v>
      </c>
      <c r="AU41">
        <f>AS41+AT41</f>
        <v>1</v>
      </c>
    </row>
    <row r="42" spans="1:47" x14ac:dyDescent="0.35">
      <c r="A42" t="s">
        <v>8</v>
      </c>
      <c r="B42">
        <v>10</v>
      </c>
      <c r="C42">
        <v>5</v>
      </c>
      <c r="D42">
        <f t="shared" ref="D42:D51" si="22">B42+C42</f>
        <v>15</v>
      </c>
      <c r="F42">
        <v>8</v>
      </c>
      <c r="G42">
        <v>2</v>
      </c>
      <c r="H42">
        <f t="shared" ref="H42:H51" si="23">F42+G42</f>
        <v>10</v>
      </c>
      <c r="J42">
        <v>11</v>
      </c>
      <c r="K42">
        <v>7</v>
      </c>
      <c r="L42">
        <f t="shared" ref="L42:L51" si="24">J42+K42</f>
        <v>18</v>
      </c>
      <c r="M42">
        <v>19</v>
      </c>
      <c r="N42">
        <v>6</v>
      </c>
      <c r="O42">
        <f t="shared" ref="O42:O51" si="25">M42+N42</f>
        <v>25</v>
      </c>
      <c r="Q42">
        <v>19</v>
      </c>
      <c r="R42">
        <v>6</v>
      </c>
      <c r="S42">
        <f t="shared" ref="S42:S51" si="26">Q42+R42</f>
        <v>25</v>
      </c>
      <c r="U42">
        <f>1+4+9</f>
        <v>14</v>
      </c>
      <c r="V42">
        <f>1+1+1+2+2</f>
        <v>7</v>
      </c>
      <c r="W42">
        <f t="shared" ref="W42:W53" si="27">U42+V42</f>
        <v>21</v>
      </c>
      <c r="Y42">
        <v>14</v>
      </c>
      <c r="Z42">
        <v>10</v>
      </c>
      <c r="AA42">
        <f t="shared" ref="AA42:AA51" si="28">Y42+Z42</f>
        <v>24</v>
      </c>
      <c r="AC42">
        <v>8</v>
      </c>
      <c r="AD42">
        <v>6</v>
      </c>
      <c r="AE42">
        <f t="shared" ref="AE42:AE51" si="29">AC42+AD42</f>
        <v>14</v>
      </c>
      <c r="AG42">
        <v>18</v>
      </c>
      <c r="AH42">
        <v>7</v>
      </c>
      <c r="AI42">
        <f t="shared" ref="AI42:AI51" si="30">AG42+AH42</f>
        <v>25</v>
      </c>
      <c r="AK42">
        <v>20</v>
      </c>
      <c r="AL42">
        <v>9</v>
      </c>
      <c r="AM42">
        <f t="shared" ref="AM42:AM51" si="31">AK42+AL42</f>
        <v>29</v>
      </c>
      <c r="AS42">
        <v>19</v>
      </c>
      <c r="AT42">
        <v>14</v>
      </c>
      <c r="AU42">
        <f t="shared" ref="AU42:AU51" si="32">AS42+AT42</f>
        <v>33</v>
      </c>
    </row>
    <row r="43" spans="1:47" x14ac:dyDescent="0.35">
      <c r="A43" t="s">
        <v>9</v>
      </c>
      <c r="B43">
        <v>108</v>
      </c>
      <c r="C43">
        <v>63</v>
      </c>
      <c r="D43">
        <f t="shared" si="22"/>
        <v>171</v>
      </c>
      <c r="F43">
        <v>116</v>
      </c>
      <c r="G43">
        <v>66</v>
      </c>
      <c r="H43">
        <f t="shared" si="23"/>
        <v>182</v>
      </c>
      <c r="J43">
        <v>126</v>
      </c>
      <c r="K43">
        <v>66</v>
      </c>
      <c r="L43">
        <f t="shared" si="24"/>
        <v>192</v>
      </c>
      <c r="M43">
        <v>123</v>
      </c>
      <c r="N43">
        <v>70</v>
      </c>
      <c r="O43">
        <f t="shared" si="25"/>
        <v>193</v>
      </c>
      <c r="Q43">
        <v>133</v>
      </c>
      <c r="R43">
        <v>80</v>
      </c>
      <c r="S43">
        <f t="shared" si="26"/>
        <v>213</v>
      </c>
      <c r="U43">
        <f>18+31+19+39+45</f>
        <v>152</v>
      </c>
      <c r="V43">
        <f>10+10+25+23+26</f>
        <v>94</v>
      </c>
      <c r="W43">
        <f t="shared" si="27"/>
        <v>246</v>
      </c>
      <c r="Y43">
        <v>158</v>
      </c>
      <c r="Z43">
        <v>105</v>
      </c>
      <c r="AA43">
        <f t="shared" si="28"/>
        <v>263</v>
      </c>
      <c r="AC43">
        <v>145</v>
      </c>
      <c r="AD43">
        <v>109</v>
      </c>
      <c r="AE43">
        <f t="shared" si="29"/>
        <v>254</v>
      </c>
      <c r="AG43">
        <v>169</v>
      </c>
      <c r="AH43">
        <v>130</v>
      </c>
      <c r="AI43">
        <f t="shared" si="30"/>
        <v>299</v>
      </c>
      <c r="AK43">
        <v>160</v>
      </c>
      <c r="AL43">
        <v>136</v>
      </c>
      <c r="AM43">
        <f t="shared" si="31"/>
        <v>296</v>
      </c>
      <c r="AS43">
        <v>186</v>
      </c>
      <c r="AT43">
        <v>124</v>
      </c>
      <c r="AU43">
        <f t="shared" si="32"/>
        <v>310</v>
      </c>
    </row>
    <row r="44" spans="1:47" x14ac:dyDescent="0.35">
      <c r="A44" t="s">
        <v>10</v>
      </c>
      <c r="B44">
        <v>141</v>
      </c>
      <c r="C44">
        <v>126</v>
      </c>
      <c r="D44">
        <f t="shared" si="22"/>
        <v>267</v>
      </c>
      <c r="F44">
        <v>165</v>
      </c>
      <c r="G44">
        <v>139</v>
      </c>
      <c r="H44">
        <f t="shared" si="23"/>
        <v>304</v>
      </c>
      <c r="J44">
        <v>176</v>
      </c>
      <c r="K44">
        <v>135</v>
      </c>
      <c r="L44">
        <f t="shared" si="24"/>
        <v>311</v>
      </c>
      <c r="M44">
        <v>189</v>
      </c>
      <c r="N44">
        <v>157</v>
      </c>
      <c r="O44">
        <f t="shared" si="25"/>
        <v>346</v>
      </c>
      <c r="Q44">
        <v>198</v>
      </c>
      <c r="R44">
        <v>155</v>
      </c>
      <c r="S44">
        <f t="shared" si="26"/>
        <v>353</v>
      </c>
      <c r="U44">
        <f>40+44+52+40+42</f>
        <v>218</v>
      </c>
      <c r="V44">
        <f>26+18+34+45+36</f>
        <v>159</v>
      </c>
      <c r="W44">
        <f t="shared" si="27"/>
        <v>377</v>
      </c>
      <c r="Y44">
        <v>221</v>
      </c>
      <c r="Z44">
        <v>170</v>
      </c>
      <c r="AA44">
        <f t="shared" si="28"/>
        <v>391</v>
      </c>
      <c r="AC44">
        <v>233</v>
      </c>
      <c r="AD44">
        <v>178</v>
      </c>
      <c r="AE44">
        <f t="shared" si="29"/>
        <v>411</v>
      </c>
      <c r="AG44">
        <v>235</v>
      </c>
      <c r="AH44">
        <v>213</v>
      </c>
      <c r="AI44">
        <f t="shared" si="30"/>
        <v>448</v>
      </c>
      <c r="AK44">
        <v>252</v>
      </c>
      <c r="AL44">
        <v>236</v>
      </c>
      <c r="AM44">
        <f t="shared" si="31"/>
        <v>488</v>
      </c>
      <c r="AS44">
        <v>292</v>
      </c>
      <c r="AT44">
        <v>323</v>
      </c>
      <c r="AU44">
        <f t="shared" si="32"/>
        <v>615</v>
      </c>
    </row>
    <row r="45" spans="1:47" x14ac:dyDescent="0.35">
      <c r="A45" t="s">
        <v>11</v>
      </c>
      <c r="B45">
        <v>216</v>
      </c>
      <c r="C45">
        <v>150</v>
      </c>
      <c r="D45">
        <f t="shared" si="22"/>
        <v>366</v>
      </c>
      <c r="F45">
        <v>181</v>
      </c>
      <c r="G45">
        <v>152</v>
      </c>
      <c r="H45">
        <f t="shared" si="23"/>
        <v>333</v>
      </c>
      <c r="J45">
        <v>176</v>
      </c>
      <c r="K45">
        <v>157</v>
      </c>
      <c r="L45">
        <f t="shared" si="24"/>
        <v>333</v>
      </c>
      <c r="M45">
        <v>161</v>
      </c>
      <c r="N45">
        <v>151</v>
      </c>
      <c r="O45">
        <f t="shared" si="25"/>
        <v>312</v>
      </c>
      <c r="Q45">
        <v>157</v>
      </c>
      <c r="R45">
        <v>151</v>
      </c>
      <c r="S45">
        <f t="shared" si="26"/>
        <v>308</v>
      </c>
      <c r="U45">
        <f>31+43+24+30+37</f>
        <v>165</v>
      </c>
      <c r="V45">
        <f>34+34+30+39+35</f>
        <v>172</v>
      </c>
      <c r="W45">
        <f t="shared" si="27"/>
        <v>337</v>
      </c>
      <c r="Y45">
        <v>179</v>
      </c>
      <c r="Z45">
        <v>181</v>
      </c>
      <c r="AA45">
        <f t="shared" si="28"/>
        <v>360</v>
      </c>
      <c r="AC45">
        <v>195</v>
      </c>
      <c r="AD45">
        <v>188</v>
      </c>
      <c r="AE45">
        <f t="shared" si="29"/>
        <v>383</v>
      </c>
      <c r="AG45">
        <v>222</v>
      </c>
      <c r="AH45">
        <v>204</v>
      </c>
      <c r="AI45">
        <f t="shared" si="30"/>
        <v>426</v>
      </c>
      <c r="AK45">
        <v>232</v>
      </c>
      <c r="AL45">
        <v>203</v>
      </c>
      <c r="AM45">
        <f t="shared" si="31"/>
        <v>435</v>
      </c>
      <c r="AS45">
        <v>289</v>
      </c>
      <c r="AT45">
        <v>252</v>
      </c>
      <c r="AU45">
        <f t="shared" si="32"/>
        <v>541</v>
      </c>
    </row>
    <row r="46" spans="1:47" x14ac:dyDescent="0.35">
      <c r="A46" t="s">
        <v>12</v>
      </c>
      <c r="B46">
        <v>339</v>
      </c>
      <c r="C46">
        <v>165</v>
      </c>
      <c r="D46">
        <f t="shared" si="22"/>
        <v>504</v>
      </c>
      <c r="F46">
        <v>319</v>
      </c>
      <c r="G46">
        <v>155</v>
      </c>
      <c r="H46">
        <f t="shared" si="23"/>
        <v>474</v>
      </c>
      <c r="J46">
        <v>276</v>
      </c>
      <c r="K46">
        <v>158</v>
      </c>
      <c r="L46">
        <f t="shared" si="24"/>
        <v>434</v>
      </c>
      <c r="M46">
        <v>243</v>
      </c>
      <c r="N46">
        <v>162</v>
      </c>
      <c r="O46">
        <f t="shared" si="25"/>
        <v>405</v>
      </c>
      <c r="Q46">
        <v>226</v>
      </c>
      <c r="R46">
        <v>166</v>
      </c>
      <c r="S46">
        <f t="shared" si="26"/>
        <v>392</v>
      </c>
      <c r="U46">
        <f>28+44+43+42+61</f>
        <v>218</v>
      </c>
      <c r="V46">
        <f>16+34+35+36+24</f>
        <v>145</v>
      </c>
      <c r="W46">
        <f t="shared" si="27"/>
        <v>363</v>
      </c>
      <c r="Y46">
        <v>189</v>
      </c>
      <c r="Z46">
        <v>150</v>
      </c>
      <c r="AA46">
        <f t="shared" si="28"/>
        <v>339</v>
      </c>
      <c r="AC46">
        <v>180</v>
      </c>
      <c r="AD46">
        <v>162</v>
      </c>
      <c r="AE46">
        <f t="shared" si="29"/>
        <v>342</v>
      </c>
      <c r="AG46">
        <v>159</v>
      </c>
      <c r="AH46">
        <v>156</v>
      </c>
      <c r="AI46">
        <f t="shared" si="30"/>
        <v>315</v>
      </c>
      <c r="AK46">
        <v>165</v>
      </c>
      <c r="AL46">
        <v>162</v>
      </c>
      <c r="AM46">
        <f t="shared" si="31"/>
        <v>327</v>
      </c>
      <c r="AS46">
        <v>181</v>
      </c>
      <c r="AT46">
        <v>192</v>
      </c>
      <c r="AU46">
        <f t="shared" si="32"/>
        <v>373</v>
      </c>
    </row>
    <row r="47" spans="1:47" x14ac:dyDescent="0.35">
      <c r="A47" t="s">
        <v>13</v>
      </c>
      <c r="B47">
        <v>433</v>
      </c>
      <c r="C47">
        <v>139</v>
      </c>
      <c r="D47">
        <f t="shared" si="22"/>
        <v>572</v>
      </c>
      <c r="F47">
        <v>416</v>
      </c>
      <c r="G47">
        <v>148</v>
      </c>
      <c r="H47">
        <f t="shared" si="23"/>
        <v>564</v>
      </c>
      <c r="J47">
        <v>417</v>
      </c>
      <c r="K47">
        <v>149</v>
      </c>
      <c r="L47">
        <f t="shared" si="24"/>
        <v>566</v>
      </c>
      <c r="M47">
        <v>395</v>
      </c>
      <c r="N47">
        <v>162</v>
      </c>
      <c r="O47">
        <f t="shared" si="25"/>
        <v>557</v>
      </c>
      <c r="Q47">
        <v>358</v>
      </c>
      <c r="R47">
        <v>154</v>
      </c>
      <c r="S47">
        <f t="shared" si="26"/>
        <v>512</v>
      </c>
      <c r="U47">
        <f>35+60+67+70+69</f>
        <v>301</v>
      </c>
      <c r="V47">
        <f>39+34+35+17+31</f>
        <v>156</v>
      </c>
      <c r="W47">
        <f t="shared" si="27"/>
        <v>457</v>
      </c>
      <c r="Y47">
        <v>301</v>
      </c>
      <c r="Z47">
        <v>151</v>
      </c>
      <c r="AA47">
        <f t="shared" si="28"/>
        <v>452</v>
      </c>
      <c r="AC47">
        <v>266</v>
      </c>
      <c r="AD47">
        <v>168</v>
      </c>
      <c r="AE47">
        <f t="shared" si="29"/>
        <v>434</v>
      </c>
      <c r="AG47">
        <v>226</v>
      </c>
      <c r="AH47">
        <v>169</v>
      </c>
      <c r="AI47">
        <f t="shared" si="30"/>
        <v>395</v>
      </c>
      <c r="AK47">
        <v>222</v>
      </c>
      <c r="AL47">
        <v>165</v>
      </c>
      <c r="AM47">
        <f t="shared" si="31"/>
        <v>387</v>
      </c>
      <c r="AS47">
        <v>188</v>
      </c>
      <c r="AT47">
        <v>161</v>
      </c>
      <c r="AU47">
        <f t="shared" si="32"/>
        <v>349</v>
      </c>
    </row>
    <row r="48" spans="1:47" x14ac:dyDescent="0.35">
      <c r="A48" t="s">
        <v>14</v>
      </c>
      <c r="B48">
        <v>265</v>
      </c>
      <c r="C48">
        <v>57</v>
      </c>
      <c r="D48">
        <f t="shared" si="22"/>
        <v>322</v>
      </c>
      <c r="F48">
        <v>298</v>
      </c>
      <c r="G48">
        <v>66</v>
      </c>
      <c r="H48">
        <f t="shared" si="23"/>
        <v>364</v>
      </c>
      <c r="J48">
        <v>310</v>
      </c>
      <c r="K48">
        <v>77</v>
      </c>
      <c r="L48">
        <f t="shared" si="24"/>
        <v>387</v>
      </c>
      <c r="M48">
        <v>349</v>
      </c>
      <c r="N48">
        <v>79</v>
      </c>
      <c r="O48">
        <f t="shared" si="25"/>
        <v>428</v>
      </c>
      <c r="Q48">
        <v>368</v>
      </c>
      <c r="R48">
        <v>107</v>
      </c>
      <c r="S48">
        <f t="shared" si="26"/>
        <v>475</v>
      </c>
      <c r="U48">
        <f>81+84+78+69+65</f>
        <v>377</v>
      </c>
      <c r="V48">
        <f>35+40+18+17+15</f>
        <v>125</v>
      </c>
      <c r="W48">
        <f t="shared" si="27"/>
        <v>502</v>
      </c>
      <c r="Y48">
        <v>376</v>
      </c>
      <c r="Z48">
        <v>136</v>
      </c>
      <c r="AA48">
        <f t="shared" si="28"/>
        <v>512</v>
      </c>
      <c r="AC48">
        <v>380</v>
      </c>
      <c r="AD48">
        <v>133</v>
      </c>
      <c r="AE48">
        <f t="shared" si="29"/>
        <v>513</v>
      </c>
      <c r="AG48">
        <v>370</v>
      </c>
      <c r="AH48">
        <v>133</v>
      </c>
      <c r="AI48">
        <f t="shared" si="30"/>
        <v>503</v>
      </c>
      <c r="AK48">
        <v>353</v>
      </c>
      <c r="AL48">
        <v>149</v>
      </c>
      <c r="AM48">
        <f t="shared" si="31"/>
        <v>502</v>
      </c>
      <c r="AS48">
        <v>293</v>
      </c>
      <c r="AT48">
        <v>142</v>
      </c>
      <c r="AU48">
        <f t="shared" si="32"/>
        <v>435</v>
      </c>
    </row>
    <row r="49" spans="1:47" x14ac:dyDescent="0.35">
      <c r="A49" t="s">
        <v>15</v>
      </c>
      <c r="B49">
        <v>64</v>
      </c>
      <c r="C49">
        <v>5</v>
      </c>
      <c r="D49">
        <f t="shared" si="22"/>
        <v>69</v>
      </c>
      <c r="F49">
        <v>70</v>
      </c>
      <c r="G49">
        <v>13</v>
      </c>
      <c r="H49">
        <f t="shared" si="23"/>
        <v>83</v>
      </c>
      <c r="J49">
        <v>69</v>
      </c>
      <c r="K49">
        <v>19</v>
      </c>
      <c r="L49">
        <f t="shared" si="24"/>
        <v>88</v>
      </c>
      <c r="M49">
        <v>76</v>
      </c>
      <c r="N49">
        <v>19</v>
      </c>
      <c r="O49">
        <f t="shared" si="25"/>
        <v>95</v>
      </c>
      <c r="Q49">
        <v>91</v>
      </c>
      <c r="R49">
        <v>17</v>
      </c>
      <c r="S49">
        <f t="shared" si="26"/>
        <v>108</v>
      </c>
      <c r="U49">
        <f>62+47</f>
        <v>109</v>
      </c>
      <c r="V49">
        <f>12+6</f>
        <v>18</v>
      </c>
      <c r="W49">
        <f t="shared" si="27"/>
        <v>127</v>
      </c>
      <c r="Y49">
        <v>121</v>
      </c>
      <c r="Z49">
        <v>23</v>
      </c>
      <c r="AA49">
        <f t="shared" si="28"/>
        <v>144</v>
      </c>
      <c r="AC49">
        <v>128</v>
      </c>
      <c r="AD49">
        <v>31</v>
      </c>
      <c r="AE49">
        <f t="shared" si="29"/>
        <v>159</v>
      </c>
      <c r="AG49">
        <v>139</v>
      </c>
      <c r="AH49">
        <v>35</v>
      </c>
      <c r="AI49">
        <f t="shared" si="30"/>
        <v>174</v>
      </c>
      <c r="AK49">
        <v>154</v>
      </c>
      <c r="AL49">
        <v>42</v>
      </c>
      <c r="AM49">
        <f t="shared" si="31"/>
        <v>196</v>
      </c>
      <c r="AS49">
        <v>147</v>
      </c>
      <c r="AT49">
        <v>60</v>
      </c>
      <c r="AU49">
        <f t="shared" si="32"/>
        <v>207</v>
      </c>
    </row>
    <row r="50" spans="1:47" x14ac:dyDescent="0.35">
      <c r="A50" t="s">
        <v>16</v>
      </c>
      <c r="B50">
        <v>35</v>
      </c>
      <c r="C50">
        <v>10</v>
      </c>
      <c r="D50">
        <f t="shared" si="22"/>
        <v>45</v>
      </c>
      <c r="F50">
        <v>41</v>
      </c>
      <c r="G50">
        <v>7</v>
      </c>
      <c r="H50">
        <f t="shared" si="23"/>
        <v>48</v>
      </c>
      <c r="J50">
        <v>54</v>
      </c>
      <c r="K50">
        <v>6</v>
      </c>
      <c r="L50">
        <f t="shared" si="24"/>
        <v>60</v>
      </c>
      <c r="M50">
        <v>61</v>
      </c>
      <c r="N50">
        <v>9</v>
      </c>
      <c r="O50">
        <f t="shared" si="25"/>
        <v>70</v>
      </c>
      <c r="Q50">
        <v>60</v>
      </c>
      <c r="R50">
        <v>14</v>
      </c>
      <c r="S50">
        <f t="shared" si="26"/>
        <v>74</v>
      </c>
      <c r="U50">
        <f>37+21+17</f>
        <v>75</v>
      </c>
      <c r="V50">
        <f>9+7+3</f>
        <v>19</v>
      </c>
      <c r="W50">
        <f t="shared" si="27"/>
        <v>94</v>
      </c>
      <c r="Y50">
        <v>84</v>
      </c>
      <c r="Z50">
        <v>17</v>
      </c>
      <c r="AA50">
        <f t="shared" si="28"/>
        <v>101</v>
      </c>
      <c r="AC50">
        <v>115</v>
      </c>
      <c r="AD50">
        <v>15</v>
      </c>
      <c r="AE50">
        <f t="shared" si="29"/>
        <v>130</v>
      </c>
      <c r="AG50">
        <v>127</v>
      </c>
      <c r="AH50">
        <v>12</v>
      </c>
      <c r="AI50">
        <f t="shared" si="30"/>
        <v>139</v>
      </c>
      <c r="AK50">
        <v>144</v>
      </c>
      <c r="AL50">
        <v>21</v>
      </c>
      <c r="AM50">
        <f t="shared" si="31"/>
        <v>165</v>
      </c>
      <c r="AS50">
        <v>178</v>
      </c>
      <c r="AT50">
        <v>43</v>
      </c>
      <c r="AU50">
        <f t="shared" si="32"/>
        <v>221</v>
      </c>
    </row>
    <row r="51" spans="1:47" x14ac:dyDescent="0.35">
      <c r="A51" t="s">
        <v>19</v>
      </c>
      <c r="B51">
        <v>15</v>
      </c>
      <c r="C51">
        <v>4</v>
      </c>
      <c r="D51">
        <f t="shared" si="22"/>
        <v>19</v>
      </c>
      <c r="F51">
        <v>16</v>
      </c>
      <c r="G51">
        <v>2</v>
      </c>
      <c r="H51">
        <f t="shared" si="23"/>
        <v>18</v>
      </c>
      <c r="J51">
        <v>19</v>
      </c>
      <c r="K51">
        <v>3</v>
      </c>
      <c r="L51">
        <f t="shared" si="24"/>
        <v>22</v>
      </c>
      <c r="M51">
        <v>22</v>
      </c>
      <c r="N51">
        <v>4</v>
      </c>
      <c r="O51">
        <f t="shared" si="25"/>
        <v>26</v>
      </c>
      <c r="Q51">
        <v>27</v>
      </c>
      <c r="R51">
        <v>3</v>
      </c>
      <c r="S51">
        <f t="shared" si="26"/>
        <v>30</v>
      </c>
      <c r="U51">
        <f>10+8+6+7+1+1+2</f>
        <v>35</v>
      </c>
      <c r="V51">
        <f>1+1+2+1</f>
        <v>5</v>
      </c>
      <c r="W51">
        <f t="shared" si="27"/>
        <v>40</v>
      </c>
      <c r="Y51">
        <v>34</v>
      </c>
      <c r="Z51">
        <v>6</v>
      </c>
      <c r="AA51">
        <f t="shared" si="28"/>
        <v>40</v>
      </c>
      <c r="AC51">
        <v>42</v>
      </c>
      <c r="AD51">
        <v>8</v>
      </c>
      <c r="AE51">
        <f t="shared" si="29"/>
        <v>50</v>
      </c>
      <c r="AG51">
        <v>55</v>
      </c>
      <c r="AH51">
        <v>12</v>
      </c>
      <c r="AI51">
        <f t="shared" si="30"/>
        <v>67</v>
      </c>
      <c r="AK51">
        <v>114</v>
      </c>
      <c r="AL51">
        <v>16</v>
      </c>
      <c r="AM51">
        <f t="shared" si="31"/>
        <v>130</v>
      </c>
      <c r="AS51">
        <v>171</v>
      </c>
      <c r="AT51">
        <v>24</v>
      </c>
      <c r="AU51">
        <f t="shared" si="32"/>
        <v>195</v>
      </c>
    </row>
    <row r="52" spans="1:47" x14ac:dyDescent="0.35">
      <c r="A52" t="s">
        <v>3</v>
      </c>
    </row>
    <row r="53" spans="1:47" s="1" customFormat="1" x14ac:dyDescent="0.35">
      <c r="A53" s="1" t="s">
        <v>4</v>
      </c>
      <c r="B53" s="1">
        <f>SUM(B42:B51)</f>
        <v>1626</v>
      </c>
      <c r="C53" s="1">
        <f>SUM(C41:C51)</f>
        <v>724</v>
      </c>
      <c r="D53" s="1">
        <f>B53+C53</f>
        <v>2350</v>
      </c>
      <c r="F53" s="1">
        <f>SUM(F41:F51)</f>
        <v>1630</v>
      </c>
      <c r="G53" s="1">
        <f>SUM(G41:G51)</f>
        <v>750</v>
      </c>
      <c r="H53" s="1">
        <f t="shared" ref="H53" si="33">F53+G53</f>
        <v>2380</v>
      </c>
      <c r="J53" s="1">
        <f>SUM(J41:J51)</f>
        <v>1634</v>
      </c>
      <c r="K53" s="1">
        <f>SUM(K41:K51)</f>
        <v>777</v>
      </c>
      <c r="L53" s="1">
        <f t="shared" ref="L53" si="34">J53+K53</f>
        <v>2411</v>
      </c>
      <c r="M53" s="1">
        <f>SUM(M41:M51)</f>
        <v>1638</v>
      </c>
      <c r="N53" s="1">
        <f>SUM(N41:N51)</f>
        <v>819</v>
      </c>
      <c r="O53" s="1">
        <f t="shared" ref="O53" si="35">M53+N53</f>
        <v>2457</v>
      </c>
      <c r="Q53" s="1">
        <f>SUM(Q41:Q51)</f>
        <v>1637</v>
      </c>
      <c r="R53" s="1">
        <f>SUM(R41:R51)</f>
        <v>853</v>
      </c>
      <c r="S53" s="1">
        <f t="shared" ref="S53" si="36">Q53+R53</f>
        <v>2490</v>
      </c>
      <c r="U53" s="1">
        <f>SUM(U41:U51)</f>
        <v>1664</v>
      </c>
      <c r="V53" s="1">
        <f>SUM(V41:V51)</f>
        <v>900</v>
      </c>
      <c r="W53" s="1">
        <f t="shared" si="27"/>
        <v>2564</v>
      </c>
      <c r="Y53" s="1">
        <f>SUM(Y41:Y51)</f>
        <v>1677</v>
      </c>
      <c r="Z53" s="1">
        <f>SUM(Z41:Z51)</f>
        <v>949</v>
      </c>
      <c r="AA53" s="1">
        <f t="shared" ref="AA53" si="37">Y53+Z53</f>
        <v>2626</v>
      </c>
      <c r="AC53" s="1">
        <f>SUM(AC41:AC51)</f>
        <v>1692</v>
      </c>
      <c r="AD53" s="1">
        <f>SUM(AD41:AD51)</f>
        <v>998</v>
      </c>
      <c r="AE53" s="1">
        <f t="shared" ref="AE53" si="38">AC53+AD53</f>
        <v>2690</v>
      </c>
      <c r="AG53" s="1">
        <f>SUM(AG41:AG51)</f>
        <v>1720</v>
      </c>
      <c r="AH53" s="1">
        <f>SUM(AH41:AH51)</f>
        <v>1071</v>
      </c>
      <c r="AI53" s="1">
        <f t="shared" ref="AI53" si="39">AG53+AH53</f>
        <v>2791</v>
      </c>
      <c r="AK53" s="1">
        <f>SUM(AK41:AK51)</f>
        <v>1816</v>
      </c>
      <c r="AL53" s="1">
        <f>SUM(AL41:AL51)</f>
        <v>1139</v>
      </c>
      <c r="AM53" s="1">
        <f t="shared" ref="AM53" si="40">AK53+AL53</f>
        <v>2955</v>
      </c>
      <c r="AS53" s="1">
        <f>SUM(AS41:AS51)</f>
        <v>1945</v>
      </c>
      <c r="AT53" s="1">
        <f>SUM(AT41:AT51)</f>
        <v>1335</v>
      </c>
      <c r="AU53" s="1">
        <f t="shared" ref="AU53" si="41">AS53+AT53</f>
        <v>3280</v>
      </c>
    </row>
    <row r="54" spans="1:47" x14ac:dyDescent="0.35">
      <c r="A54" t="s">
        <v>3</v>
      </c>
      <c r="AC54" s="1"/>
      <c r="AD54" s="1"/>
      <c r="AE54" s="1"/>
      <c r="AO54" s="1"/>
      <c r="AP54" s="1"/>
      <c r="AQ54" s="1"/>
      <c r="AS54" s="1"/>
      <c r="AT54" s="1"/>
      <c r="AU54" s="1"/>
    </row>
    <row r="63" spans="1:47" ht="26" x14ac:dyDescent="0.6">
      <c r="A63" s="5" t="s">
        <v>29</v>
      </c>
    </row>
    <row r="64" spans="1:47" ht="26" x14ac:dyDescent="0.6">
      <c r="A64" s="5" t="s">
        <v>34</v>
      </c>
    </row>
    <row r="65" spans="1:47" ht="26" x14ac:dyDescent="0.6">
      <c r="A65" s="5"/>
    </row>
    <row r="66" spans="1:47" x14ac:dyDescent="0.35">
      <c r="A66" s="1" t="s">
        <v>26</v>
      </c>
      <c r="B66" s="3" t="s">
        <v>18</v>
      </c>
      <c r="C66" s="1"/>
      <c r="D66" s="1"/>
      <c r="E66" s="1"/>
      <c r="F66" s="3" t="s">
        <v>20</v>
      </c>
      <c r="G66" s="1"/>
      <c r="H66" s="1"/>
      <c r="I66" s="1"/>
      <c r="J66" s="3" t="s">
        <v>21</v>
      </c>
      <c r="K66" s="1"/>
      <c r="L66" s="1"/>
      <c r="M66" s="3" t="s">
        <v>22</v>
      </c>
      <c r="N66" s="1"/>
      <c r="O66" s="1"/>
      <c r="P66" s="1"/>
      <c r="Q66" s="3" t="s">
        <v>23</v>
      </c>
      <c r="R66" s="1"/>
      <c r="S66" s="1"/>
      <c r="T66" s="1"/>
      <c r="U66" s="1" t="s">
        <v>30</v>
      </c>
      <c r="Y66" s="1" t="s">
        <v>32</v>
      </c>
      <c r="AC66" s="1" t="s">
        <v>31</v>
      </c>
      <c r="AG66" s="1" t="s">
        <v>33</v>
      </c>
      <c r="AH66" s="1"/>
      <c r="AI66" s="1"/>
      <c r="AK66" s="1" t="s">
        <v>36</v>
      </c>
      <c r="AS66" s="1" t="s">
        <v>37</v>
      </c>
      <c r="AT66" s="1"/>
      <c r="AU66" s="1"/>
    </row>
    <row r="67" spans="1:47" x14ac:dyDescent="0.35">
      <c r="A67" s="1" t="s">
        <v>25</v>
      </c>
    </row>
    <row r="68" spans="1:47" x14ac:dyDescent="0.35">
      <c r="A68" s="1"/>
    </row>
    <row r="69" spans="1:47" x14ac:dyDescent="0.35">
      <c r="A69" t="s">
        <v>1</v>
      </c>
    </row>
    <row r="70" spans="1:47" x14ac:dyDescent="0.35">
      <c r="B70" t="s">
        <v>6</v>
      </c>
      <c r="C70" t="s">
        <v>5</v>
      </c>
      <c r="D70" t="s">
        <v>2</v>
      </c>
      <c r="F70" t="s">
        <v>6</v>
      </c>
      <c r="G70" t="s">
        <v>5</v>
      </c>
      <c r="H70" t="s">
        <v>2</v>
      </c>
      <c r="J70" t="s">
        <v>6</v>
      </c>
      <c r="K70" t="s">
        <v>5</v>
      </c>
      <c r="L70" t="s">
        <v>2</v>
      </c>
      <c r="M70" t="s">
        <v>6</v>
      </c>
      <c r="N70" t="s">
        <v>5</v>
      </c>
      <c r="O70" t="s">
        <v>2</v>
      </c>
      <c r="Q70" t="s">
        <v>6</v>
      </c>
      <c r="R70" t="s">
        <v>5</v>
      </c>
      <c r="S70" t="s">
        <v>2</v>
      </c>
      <c r="U70" t="s">
        <v>6</v>
      </c>
      <c r="V70" t="s">
        <v>5</v>
      </c>
      <c r="W70" t="s">
        <v>2</v>
      </c>
      <c r="Y70" t="s">
        <v>6</v>
      </c>
      <c r="Z70" t="s">
        <v>5</v>
      </c>
      <c r="AA70" t="s">
        <v>2</v>
      </c>
      <c r="AC70" t="s">
        <v>6</v>
      </c>
      <c r="AD70" t="s">
        <v>5</v>
      </c>
      <c r="AE70" t="s">
        <v>2</v>
      </c>
      <c r="AG70" t="s">
        <v>6</v>
      </c>
      <c r="AH70" t="s">
        <v>5</v>
      </c>
      <c r="AI70" t="s">
        <v>2</v>
      </c>
      <c r="AK70" t="s">
        <v>6</v>
      </c>
      <c r="AL70" t="s">
        <v>5</v>
      </c>
      <c r="AM70" t="s">
        <v>2</v>
      </c>
      <c r="AS70" t="s">
        <v>6</v>
      </c>
      <c r="AT70" t="s">
        <v>5</v>
      </c>
      <c r="AU70" t="s">
        <v>2</v>
      </c>
    </row>
    <row r="71" spans="1:47" x14ac:dyDescent="0.35">
      <c r="A71" t="s">
        <v>3</v>
      </c>
    </row>
    <row r="72" spans="1:47" x14ac:dyDescent="0.35">
      <c r="A72" t="s">
        <v>7</v>
      </c>
      <c r="B72" s="4">
        <f t="shared" ref="B72:M84" si="42">B41/B9*100</f>
        <v>0</v>
      </c>
      <c r="C72" s="4">
        <f t="shared" si="42"/>
        <v>0</v>
      </c>
      <c r="D72" s="4">
        <f t="shared" si="42"/>
        <v>0</v>
      </c>
      <c r="E72" s="4"/>
      <c r="F72" s="4">
        <f t="shared" si="42"/>
        <v>0</v>
      </c>
      <c r="G72" s="4">
        <f t="shared" si="42"/>
        <v>0</v>
      </c>
      <c r="H72" s="4">
        <f t="shared" si="42"/>
        <v>0</v>
      </c>
      <c r="I72" s="4"/>
      <c r="J72" s="4">
        <f t="shared" si="42"/>
        <v>0</v>
      </c>
      <c r="K72" s="4">
        <f t="shared" si="42"/>
        <v>0</v>
      </c>
      <c r="L72" s="4">
        <f t="shared" si="42"/>
        <v>0</v>
      </c>
      <c r="M72" s="4">
        <f t="shared" si="42"/>
        <v>0</v>
      </c>
      <c r="N72" s="4">
        <f t="shared" ref="N72:U72" si="43">N41/N9*100</f>
        <v>0</v>
      </c>
      <c r="O72" s="4">
        <f t="shared" si="43"/>
        <v>0</v>
      </c>
      <c r="P72" s="4"/>
      <c r="Q72" s="4">
        <f t="shared" si="43"/>
        <v>0</v>
      </c>
      <c r="R72" s="4">
        <f t="shared" si="43"/>
        <v>0</v>
      </c>
      <c r="S72" s="4">
        <f t="shared" si="43"/>
        <v>0</v>
      </c>
      <c r="U72" s="4">
        <f t="shared" si="43"/>
        <v>0</v>
      </c>
      <c r="V72" s="4">
        <f t="shared" ref="V72:W72" si="44">V41/V9*100</f>
        <v>0</v>
      </c>
      <c r="W72" s="4">
        <f t="shared" si="44"/>
        <v>0</v>
      </c>
      <c r="Y72" s="4">
        <f t="shared" ref="Y72:AA72" si="45">Y41/Y9*100</f>
        <v>0</v>
      </c>
      <c r="Z72" s="4">
        <f t="shared" si="45"/>
        <v>0</v>
      </c>
      <c r="AA72" s="4">
        <f t="shared" si="45"/>
        <v>0</v>
      </c>
      <c r="AC72" s="4">
        <f t="shared" ref="AC72:AE72" si="46">AC41/AC9*100</f>
        <v>0</v>
      </c>
      <c r="AD72" s="4">
        <f t="shared" si="46"/>
        <v>0</v>
      </c>
      <c r="AE72" s="4">
        <f t="shared" si="46"/>
        <v>0</v>
      </c>
      <c r="AG72" s="4">
        <f t="shared" ref="AG72:AI72" si="47">AG41/AG9*100</f>
        <v>0</v>
      </c>
      <c r="AH72" s="4">
        <f t="shared" si="47"/>
        <v>0</v>
      </c>
      <c r="AI72" s="4">
        <f t="shared" si="47"/>
        <v>0</v>
      </c>
      <c r="AK72" s="4">
        <f t="shared" ref="AK72:AM72" si="48">AK41/AK9*100</f>
        <v>0</v>
      </c>
      <c r="AL72" s="4">
        <f t="shared" si="48"/>
        <v>0</v>
      </c>
      <c r="AM72" s="4">
        <f t="shared" si="48"/>
        <v>0</v>
      </c>
      <c r="AS72" s="4">
        <f t="shared" ref="AS72:AU72" si="49">AS41/AS9*100</f>
        <v>2.2727272727272729</v>
      </c>
      <c r="AT72" s="4">
        <f t="shared" si="49"/>
        <v>0</v>
      </c>
      <c r="AU72" s="4">
        <f t="shared" si="49"/>
        <v>0.89285714285714279</v>
      </c>
    </row>
    <row r="73" spans="1:47" x14ac:dyDescent="0.35">
      <c r="A73" t="s">
        <v>8</v>
      </c>
      <c r="B73" s="4">
        <f t="shared" si="42"/>
        <v>3.9215686274509802</v>
      </c>
      <c r="C73" s="4">
        <f t="shared" si="42"/>
        <v>1.7421602787456445</v>
      </c>
      <c r="D73" s="4">
        <f t="shared" si="42"/>
        <v>2.7675276752767526</v>
      </c>
      <c r="E73" s="4"/>
      <c r="F73" s="4">
        <f t="shared" si="42"/>
        <v>3.0303030303030303</v>
      </c>
      <c r="G73" s="4">
        <f t="shared" si="42"/>
        <v>0.61349693251533743</v>
      </c>
      <c r="H73" s="4">
        <f t="shared" si="42"/>
        <v>1.6949152542372881</v>
      </c>
      <c r="I73" s="4"/>
      <c r="J73" s="4">
        <f t="shared" si="42"/>
        <v>4.1666666666666661</v>
      </c>
      <c r="K73" s="4">
        <f t="shared" si="42"/>
        <v>2.0467836257309941</v>
      </c>
      <c r="L73" s="4">
        <f t="shared" si="42"/>
        <v>2.9702970297029703</v>
      </c>
      <c r="M73" s="4">
        <f t="shared" ref="M73:S73" si="50">M42/M10*100</f>
        <v>5.8461538461538458</v>
      </c>
      <c r="N73" s="4">
        <f t="shared" si="50"/>
        <v>1.680672268907563</v>
      </c>
      <c r="O73" s="4">
        <f t="shared" si="50"/>
        <v>3.6656891495601176</v>
      </c>
      <c r="P73" s="4"/>
      <c r="Q73" s="4">
        <f t="shared" si="50"/>
        <v>5.9190031152647977</v>
      </c>
      <c r="R73" s="4">
        <f t="shared" si="50"/>
        <v>1.5957446808510638</v>
      </c>
      <c r="S73" s="4">
        <f t="shared" si="50"/>
        <v>3.5868005738880915</v>
      </c>
      <c r="U73" s="4">
        <f t="shared" ref="U73:W73" si="51">U42/U10*100</f>
        <v>4.4871794871794872</v>
      </c>
      <c r="V73" s="4">
        <f t="shared" si="51"/>
        <v>2.0895522388059704</v>
      </c>
      <c r="W73" s="4">
        <f t="shared" si="51"/>
        <v>3.2457496136012365</v>
      </c>
      <c r="Y73" s="4">
        <f t="shared" ref="Y73:AA73" si="52">Y42/Y10*100</f>
        <v>5.2044609665427508</v>
      </c>
      <c r="Z73" s="4">
        <f t="shared" si="52"/>
        <v>3.4364261168384882</v>
      </c>
      <c r="AA73" s="4">
        <f t="shared" si="52"/>
        <v>4.2857142857142856</v>
      </c>
      <c r="AC73" s="4">
        <f t="shared" ref="AC73:AE73" si="53">AC42/AC10*100</f>
        <v>3.5555555555555554</v>
      </c>
      <c r="AD73" s="4">
        <f t="shared" si="53"/>
        <v>2.3622047244094486</v>
      </c>
      <c r="AE73" s="4">
        <f t="shared" si="53"/>
        <v>2.9227557411273484</v>
      </c>
      <c r="AG73" s="4">
        <f t="shared" ref="AG73:AI73" si="54">AG42/AG10*100</f>
        <v>7.8947368421052628</v>
      </c>
      <c r="AH73" s="4">
        <f t="shared" si="54"/>
        <v>2.8571428571428572</v>
      </c>
      <c r="AI73" s="4">
        <f t="shared" si="54"/>
        <v>5.2854122621564485</v>
      </c>
      <c r="AK73" s="4">
        <f t="shared" ref="AK73:AM73" si="55">AK42/AK10*100</f>
        <v>8.5836909871244629</v>
      </c>
      <c r="AL73" s="4">
        <f t="shared" si="55"/>
        <v>3.296703296703297</v>
      </c>
      <c r="AM73" s="4">
        <f t="shared" si="55"/>
        <v>5.7312252964426875</v>
      </c>
      <c r="AS73" s="4">
        <f t="shared" ref="AS73:AU73" si="56">AS42/AS10*100</f>
        <v>7.8512396694214877</v>
      </c>
      <c r="AT73" s="4">
        <f t="shared" si="56"/>
        <v>4.4728434504792327</v>
      </c>
      <c r="AU73" s="4">
        <f t="shared" si="56"/>
        <v>5.9459459459459465</v>
      </c>
    </row>
    <row r="74" spans="1:47" x14ac:dyDescent="0.35">
      <c r="A74" t="s">
        <v>9</v>
      </c>
      <c r="B74" s="4">
        <f t="shared" si="42"/>
        <v>34.394904458598724</v>
      </c>
      <c r="C74" s="4">
        <f t="shared" si="42"/>
        <v>22.826086956521738</v>
      </c>
      <c r="D74" s="4">
        <f t="shared" si="42"/>
        <v>28.983050847457626</v>
      </c>
      <c r="E74" s="4"/>
      <c r="F74" s="4">
        <f t="shared" si="42"/>
        <v>35.045317220543808</v>
      </c>
      <c r="G74" s="4">
        <f t="shared" si="42"/>
        <v>21.639344262295083</v>
      </c>
      <c r="H74" s="4">
        <f t="shared" si="42"/>
        <v>28.616352201257861</v>
      </c>
      <c r="I74" s="4"/>
      <c r="J74" s="4">
        <f t="shared" si="42"/>
        <v>36</v>
      </c>
      <c r="K74" s="4">
        <f t="shared" si="42"/>
        <v>20.88607594936709</v>
      </c>
      <c r="L74" s="4">
        <f t="shared" si="42"/>
        <v>28.828828828828829</v>
      </c>
      <c r="M74" s="4">
        <f t="shared" ref="M74:S74" si="57">M43/M11*100</f>
        <v>35.755813953488378</v>
      </c>
      <c r="N74" s="4">
        <f t="shared" si="57"/>
        <v>19.774011299435028</v>
      </c>
      <c r="O74" s="4">
        <f t="shared" si="57"/>
        <v>27.650429799426934</v>
      </c>
      <c r="P74" s="4"/>
      <c r="Q74" s="4">
        <f t="shared" si="57"/>
        <v>37.570621468926554</v>
      </c>
      <c r="R74" s="4">
        <f t="shared" si="57"/>
        <v>19.950124688279303</v>
      </c>
      <c r="S74" s="4">
        <f t="shared" si="57"/>
        <v>28.211920529801326</v>
      </c>
      <c r="U74" s="4">
        <f t="shared" ref="U74:W74" si="58">U43/U11*100</f>
        <v>39.686684073107045</v>
      </c>
      <c r="V74" s="4">
        <f t="shared" si="58"/>
        <v>20</v>
      </c>
      <c r="W74" s="4">
        <f t="shared" si="58"/>
        <v>28.839390386869873</v>
      </c>
      <c r="Y74" s="4">
        <f t="shared" ref="Y74:AA74" si="59">Y43/Y11*100</f>
        <v>41.469816272965879</v>
      </c>
      <c r="Z74" s="4">
        <f t="shared" si="59"/>
        <v>22.198731501057082</v>
      </c>
      <c r="AA74" s="4">
        <f t="shared" si="59"/>
        <v>30.79625292740047</v>
      </c>
      <c r="AC74" s="4">
        <f t="shared" ref="AC74:AE74" si="60">AC43/AC11*100</f>
        <v>38.057742782152232</v>
      </c>
      <c r="AD74" s="4">
        <f t="shared" si="60"/>
        <v>23.851203501094094</v>
      </c>
      <c r="AE74" s="4">
        <f t="shared" si="60"/>
        <v>30.310262529832936</v>
      </c>
      <c r="AG74" s="4">
        <f t="shared" ref="AG74:AI74" si="61">AG43/AG11*100</f>
        <v>45.675675675675677</v>
      </c>
      <c r="AH74" s="4">
        <f t="shared" si="61"/>
        <v>31.25</v>
      </c>
      <c r="AI74" s="4">
        <f t="shared" si="61"/>
        <v>38.040712468193384</v>
      </c>
      <c r="AK74" s="4">
        <f t="shared" ref="AK74:AM74" si="62">AK43/AK11*100</f>
        <v>44.444444444444443</v>
      </c>
      <c r="AL74" s="4">
        <f t="shared" si="62"/>
        <v>33.830845771144283</v>
      </c>
      <c r="AM74" s="4">
        <f t="shared" si="62"/>
        <v>38.84514435695538</v>
      </c>
      <c r="AS74" s="4">
        <f t="shared" ref="AS74:AU74" si="63">AS43/AS11*100</f>
        <v>50.54347826086957</v>
      </c>
      <c r="AT74" s="4">
        <f t="shared" si="63"/>
        <v>29.594272076372313</v>
      </c>
      <c r="AU74" s="4">
        <f t="shared" si="63"/>
        <v>39.390088945362137</v>
      </c>
    </row>
    <row r="75" spans="1:47" x14ac:dyDescent="0.35">
      <c r="A75" t="s">
        <v>10</v>
      </c>
      <c r="B75" s="4">
        <f t="shared" si="42"/>
        <v>56.399999999999991</v>
      </c>
      <c r="C75" s="4">
        <f t="shared" si="42"/>
        <v>53.617021276595743</v>
      </c>
      <c r="D75" s="4">
        <f t="shared" si="42"/>
        <v>55.051546391752581</v>
      </c>
      <c r="E75" s="4"/>
      <c r="F75" s="4">
        <f t="shared" si="42"/>
        <v>60.21897810218978</v>
      </c>
      <c r="G75" s="4">
        <f t="shared" si="42"/>
        <v>53.256704980842919</v>
      </c>
      <c r="H75" s="4">
        <f t="shared" si="42"/>
        <v>56.822429906542062</v>
      </c>
      <c r="I75" s="4"/>
      <c r="J75" s="4">
        <f t="shared" si="42"/>
        <v>61.53846153846154</v>
      </c>
      <c r="K75" s="4">
        <f t="shared" si="42"/>
        <v>50</v>
      </c>
      <c r="L75" s="4">
        <f t="shared" si="42"/>
        <v>55.935251798561147</v>
      </c>
      <c r="M75" s="4">
        <f t="shared" ref="M75:S75" si="64">M44/M12*100</f>
        <v>58.153846153846153</v>
      </c>
      <c r="N75" s="4">
        <f t="shared" si="64"/>
        <v>55.673758865248224</v>
      </c>
      <c r="O75" s="4">
        <f t="shared" si="64"/>
        <v>57.001647446457994</v>
      </c>
      <c r="P75" s="4"/>
      <c r="Q75" s="4">
        <f t="shared" si="64"/>
        <v>56.733524355300858</v>
      </c>
      <c r="R75" s="4">
        <f t="shared" si="64"/>
        <v>52.188552188552187</v>
      </c>
      <c r="S75" s="4">
        <f t="shared" si="64"/>
        <v>54.643962848297214</v>
      </c>
      <c r="U75" s="4">
        <f t="shared" ref="U75:W75" si="65">U44/U12*100</f>
        <v>59.078590785907856</v>
      </c>
      <c r="V75" s="4">
        <f t="shared" si="65"/>
        <v>49.226006191950468</v>
      </c>
      <c r="W75" s="4">
        <f t="shared" si="65"/>
        <v>54.479768786127167</v>
      </c>
      <c r="Y75" s="4">
        <f t="shared" ref="Y75:AA75" si="66">Y44/Y12*100</f>
        <v>59.090909090909093</v>
      </c>
      <c r="Z75" s="4">
        <f t="shared" si="66"/>
        <v>52.307692307692314</v>
      </c>
      <c r="AA75" s="4">
        <f t="shared" si="66"/>
        <v>55.937052932761091</v>
      </c>
      <c r="AC75" s="4">
        <f t="shared" ref="AC75:AE75" si="67">AC44/AC12*100</f>
        <v>63.315217391304344</v>
      </c>
      <c r="AD75" s="4">
        <f t="shared" si="67"/>
        <v>53.614457831325304</v>
      </c>
      <c r="AE75" s="4">
        <f t="shared" si="67"/>
        <v>58.714285714285722</v>
      </c>
      <c r="AG75" s="4">
        <f t="shared" ref="AG75:AI75" si="68">AG44/AG12*100</f>
        <v>66.95156695156696</v>
      </c>
      <c r="AH75" s="4">
        <f t="shared" si="68"/>
        <v>58.196721311475407</v>
      </c>
      <c r="AI75" s="4">
        <f t="shared" si="68"/>
        <v>62.482566248256624</v>
      </c>
      <c r="AK75" s="4">
        <f t="shared" ref="AK75:AM75" si="69">AK44/AK12*100</f>
        <v>72.832369942196522</v>
      </c>
      <c r="AL75" s="4">
        <f t="shared" si="69"/>
        <v>60.981912144702846</v>
      </c>
      <c r="AM75" s="4">
        <f t="shared" si="69"/>
        <v>66.57571623465212</v>
      </c>
      <c r="AS75" s="4">
        <f t="shared" ref="AS75:AU75" si="70">AS44/AS12*100</f>
        <v>72.456575682382123</v>
      </c>
      <c r="AT75" s="4">
        <f t="shared" si="70"/>
        <v>71.145374449339201</v>
      </c>
      <c r="AU75" s="4">
        <f t="shared" si="70"/>
        <v>71.761960326721123</v>
      </c>
    </row>
    <row r="76" spans="1:47" x14ac:dyDescent="0.35">
      <c r="A76" t="s">
        <v>11</v>
      </c>
      <c r="B76" s="4">
        <f t="shared" si="42"/>
        <v>72.727272727272734</v>
      </c>
      <c r="C76" s="4">
        <f t="shared" si="42"/>
        <v>72.115384615384613</v>
      </c>
      <c r="D76" s="4">
        <f t="shared" si="42"/>
        <v>72.475247524752476</v>
      </c>
      <c r="E76" s="4"/>
      <c r="F76" s="4">
        <f t="shared" si="42"/>
        <v>70.980392156862749</v>
      </c>
      <c r="G76" s="4">
        <f t="shared" si="42"/>
        <v>73.076923076923066</v>
      </c>
      <c r="H76" s="4">
        <f t="shared" si="42"/>
        <v>71.922246220302384</v>
      </c>
      <c r="I76" s="4"/>
      <c r="J76" s="4">
        <f t="shared" si="42"/>
        <v>70.967741935483872</v>
      </c>
      <c r="K76" s="4">
        <f t="shared" si="42"/>
        <v>75.119617224880386</v>
      </c>
      <c r="L76" s="4">
        <f t="shared" si="42"/>
        <v>72.866520787746168</v>
      </c>
      <c r="M76" s="4">
        <f t="shared" ref="M76:S76" si="71">M45/M13*100</f>
        <v>67.36401673640168</v>
      </c>
      <c r="N76" s="4">
        <f t="shared" si="71"/>
        <v>73.300970873786412</v>
      </c>
      <c r="O76" s="4">
        <f t="shared" si="71"/>
        <v>70.112359550561791</v>
      </c>
      <c r="P76" s="4"/>
      <c r="Q76" s="4">
        <f t="shared" si="71"/>
        <v>65.416666666666671</v>
      </c>
      <c r="R76" s="4">
        <f t="shared" si="71"/>
        <v>69.266055045871553</v>
      </c>
      <c r="S76" s="4">
        <f t="shared" si="71"/>
        <v>67.248908296943227</v>
      </c>
      <c r="U76" s="4">
        <f t="shared" ref="U76:W76" si="72">U45/U13*100</f>
        <v>68.46473029045643</v>
      </c>
      <c r="V76" s="4">
        <f t="shared" si="72"/>
        <v>69.918699186991873</v>
      </c>
      <c r="W76" s="4">
        <f t="shared" si="72"/>
        <v>69.199178644763862</v>
      </c>
      <c r="Y76" s="4">
        <f t="shared" ref="Y76:AA76" si="73">Y45/Y13*100</f>
        <v>69.921875</v>
      </c>
      <c r="Z76" s="4">
        <f t="shared" si="73"/>
        <v>69.884169884169893</v>
      </c>
      <c r="AA76" s="4">
        <f t="shared" si="73"/>
        <v>69.902912621359221</v>
      </c>
      <c r="AC76" s="4">
        <f t="shared" ref="AC76:AE76" si="74">AC45/AC13*100</f>
        <v>70.143884892086334</v>
      </c>
      <c r="AD76" s="4">
        <f t="shared" si="74"/>
        <v>73.151750972762642</v>
      </c>
      <c r="AE76" s="4">
        <f t="shared" si="74"/>
        <v>71.588785046728972</v>
      </c>
      <c r="AG76" s="4">
        <f t="shared" ref="AG76:AI76" si="75">AG45/AG13*100</f>
        <v>68.944099378881987</v>
      </c>
      <c r="AH76" s="4">
        <f t="shared" si="75"/>
        <v>73.91304347826086</v>
      </c>
      <c r="AI76" s="4">
        <f t="shared" si="75"/>
        <v>71.237458193979933</v>
      </c>
      <c r="AK76" s="4">
        <f t="shared" ref="AK76:AM76" si="76">AK45/AK13*100</f>
        <v>71.165644171779135</v>
      </c>
      <c r="AL76" s="4">
        <f t="shared" si="76"/>
        <v>74.632352941176478</v>
      </c>
      <c r="AM76" s="4">
        <f t="shared" si="76"/>
        <v>72.742474916387962</v>
      </c>
      <c r="AS76" s="4">
        <f t="shared" ref="AS76:AU76" si="77">AS45/AS13*100</f>
        <v>77.688172043010752</v>
      </c>
      <c r="AT76" s="4">
        <f t="shared" si="77"/>
        <v>75.675675675675677</v>
      </c>
      <c r="AU76" s="4">
        <f t="shared" si="77"/>
        <v>76.737588652482273</v>
      </c>
    </row>
    <row r="77" spans="1:47" x14ac:dyDescent="0.35">
      <c r="A77" t="s">
        <v>12</v>
      </c>
      <c r="B77" s="4">
        <f t="shared" si="42"/>
        <v>80.906921241050128</v>
      </c>
      <c r="C77" s="4">
        <f t="shared" si="42"/>
        <v>77.830188679245282</v>
      </c>
      <c r="D77" s="4">
        <f t="shared" si="42"/>
        <v>79.873217115689371</v>
      </c>
      <c r="E77" s="4"/>
      <c r="F77" s="4">
        <f t="shared" si="42"/>
        <v>79.75</v>
      </c>
      <c r="G77" s="4">
        <f t="shared" si="42"/>
        <v>74.519230769230774</v>
      </c>
      <c r="H77" s="4">
        <f t="shared" si="42"/>
        <v>77.960526315789465</v>
      </c>
      <c r="I77" s="4"/>
      <c r="J77" s="4">
        <f t="shared" si="42"/>
        <v>77.094972067039109</v>
      </c>
      <c r="K77" s="4">
        <f t="shared" si="42"/>
        <v>71.49321266968326</v>
      </c>
      <c r="L77" s="4">
        <f t="shared" si="42"/>
        <v>74.95682210708118</v>
      </c>
      <c r="M77" s="4">
        <f t="shared" ref="M77:S77" si="78">M46/M14*100</f>
        <v>76.175548589341687</v>
      </c>
      <c r="N77" s="4">
        <f t="shared" si="78"/>
        <v>72.645739910313907</v>
      </c>
      <c r="O77" s="4">
        <f t="shared" si="78"/>
        <v>74.723247232472318</v>
      </c>
      <c r="P77" s="4"/>
      <c r="Q77" s="4">
        <f t="shared" si="78"/>
        <v>74.098360655737707</v>
      </c>
      <c r="R77" s="4">
        <f t="shared" si="78"/>
        <v>73.777777777777771</v>
      </c>
      <c r="S77" s="4">
        <f t="shared" si="78"/>
        <v>73.962264150943398</v>
      </c>
      <c r="U77" s="4">
        <f t="shared" ref="U77:W77" si="79">U46/U14*100</f>
        <v>75.958188153310104</v>
      </c>
      <c r="V77" s="4">
        <f t="shared" si="79"/>
        <v>71.78217821782178</v>
      </c>
      <c r="W77" s="4">
        <f t="shared" si="79"/>
        <v>74.233128834355838</v>
      </c>
      <c r="Y77" s="4">
        <f t="shared" ref="Y77:AA77" si="80">Y46/Y14*100</f>
        <v>73.540856031128413</v>
      </c>
      <c r="Z77" s="4">
        <f t="shared" si="80"/>
        <v>71.770334928229659</v>
      </c>
      <c r="AA77" s="4">
        <f t="shared" si="80"/>
        <v>72.746781115879827</v>
      </c>
      <c r="AC77" s="4">
        <f t="shared" ref="AC77:AE77" si="81">AC46/AC14*100</f>
        <v>75.949367088607602</v>
      </c>
      <c r="AD77" s="4">
        <f t="shared" si="81"/>
        <v>79.411764705882348</v>
      </c>
      <c r="AE77" s="4">
        <f t="shared" si="81"/>
        <v>77.551020408163268</v>
      </c>
      <c r="AG77" s="4">
        <f t="shared" ref="AG77:AI77" si="82">AG46/AG14*100</f>
        <v>71.945701357466064</v>
      </c>
      <c r="AH77" s="4">
        <f t="shared" si="82"/>
        <v>80</v>
      </c>
      <c r="AI77" s="4">
        <f t="shared" si="82"/>
        <v>75.72115384615384</v>
      </c>
      <c r="AK77" s="4">
        <f t="shared" ref="AK77:AM77" si="83">AK46/AK14*100</f>
        <v>76.388888888888886</v>
      </c>
      <c r="AL77" s="4">
        <f t="shared" si="83"/>
        <v>79.802955665024626</v>
      </c>
      <c r="AM77" s="4">
        <f t="shared" si="83"/>
        <v>78.042959427207634</v>
      </c>
      <c r="AS77" s="4">
        <f t="shared" ref="AS77:AU77" si="84">AS46/AS14*100</f>
        <v>77.021276595744681</v>
      </c>
      <c r="AT77" s="4">
        <f t="shared" si="84"/>
        <v>80.672268907563023</v>
      </c>
      <c r="AU77" s="4">
        <f t="shared" si="84"/>
        <v>78.858350951374206</v>
      </c>
    </row>
    <row r="78" spans="1:47" x14ac:dyDescent="0.35">
      <c r="A78" t="s">
        <v>13</v>
      </c>
      <c r="B78" s="4">
        <f t="shared" si="42"/>
        <v>83.752417794970995</v>
      </c>
      <c r="C78" s="4">
        <f t="shared" si="42"/>
        <v>86.875</v>
      </c>
      <c r="D78" s="4">
        <f t="shared" si="42"/>
        <v>84.490398818316109</v>
      </c>
      <c r="E78" s="4"/>
      <c r="F78" s="4">
        <f t="shared" si="42"/>
        <v>82.7037773359841</v>
      </c>
      <c r="G78" s="4">
        <f t="shared" si="42"/>
        <v>86.04651162790698</v>
      </c>
      <c r="H78" s="4">
        <f t="shared" si="42"/>
        <v>83.555555555555557</v>
      </c>
      <c r="I78" s="4"/>
      <c r="J78" s="4">
        <f t="shared" si="42"/>
        <v>81.286549707602347</v>
      </c>
      <c r="K78" s="4">
        <f t="shared" si="42"/>
        <v>80.978260869565219</v>
      </c>
      <c r="L78" s="4">
        <f t="shared" si="42"/>
        <v>81.205164992826397</v>
      </c>
      <c r="M78" s="4">
        <f t="shared" ref="M78:S78" si="85">M47/M15*100</f>
        <v>79.959514170040492</v>
      </c>
      <c r="N78" s="4">
        <f t="shared" si="85"/>
        <v>79.411764705882348</v>
      </c>
      <c r="O78" s="4">
        <f t="shared" si="85"/>
        <v>79.799426934097411</v>
      </c>
      <c r="P78" s="4"/>
      <c r="Q78" s="4">
        <f t="shared" si="85"/>
        <v>80.995475113122168</v>
      </c>
      <c r="R78" s="4">
        <f t="shared" si="85"/>
        <v>77.777777777777786</v>
      </c>
      <c r="S78" s="4">
        <f t="shared" si="85"/>
        <v>80</v>
      </c>
      <c r="U78" s="4">
        <f t="shared" ref="U78:W78" si="86">U47/U15*100</f>
        <v>79.00262467191601</v>
      </c>
      <c r="V78" s="4">
        <f t="shared" si="86"/>
        <v>78.787878787878782</v>
      </c>
      <c r="W78" s="4">
        <f t="shared" si="86"/>
        <v>78.929188255613127</v>
      </c>
      <c r="Y78" s="4">
        <f t="shared" ref="Y78:AA78" si="87">Y47/Y15*100</f>
        <v>80.697050938337796</v>
      </c>
      <c r="Z78" s="4">
        <f t="shared" si="87"/>
        <v>81.621621621621614</v>
      </c>
      <c r="AA78" s="4">
        <f t="shared" si="87"/>
        <v>81.003584229390682</v>
      </c>
      <c r="AC78" s="4">
        <f t="shared" ref="AC78:AE78" si="88">AC47/AC15*100</f>
        <v>81.84615384615384</v>
      </c>
      <c r="AD78" s="4">
        <f t="shared" si="88"/>
        <v>81.159420289855078</v>
      </c>
      <c r="AE78" s="4">
        <f t="shared" si="88"/>
        <v>81.578947368421055</v>
      </c>
      <c r="AG78" s="4">
        <f t="shared" ref="AG78:AI78" si="89">AG47/AG15*100</f>
        <v>79.858657243816253</v>
      </c>
      <c r="AH78" s="4">
        <f t="shared" si="89"/>
        <v>81.642512077294683</v>
      </c>
      <c r="AI78" s="4">
        <f t="shared" si="89"/>
        <v>80.612244897959187</v>
      </c>
      <c r="AK78" s="4">
        <f t="shared" ref="AK78:AM78" si="90">AK47/AK15*100</f>
        <v>83.146067415730343</v>
      </c>
      <c r="AL78" s="4">
        <f t="shared" si="90"/>
        <v>82.5</v>
      </c>
      <c r="AM78" s="4">
        <f t="shared" si="90"/>
        <v>82.869379014989292</v>
      </c>
      <c r="AS78" s="4">
        <f t="shared" ref="AS78:AU78" si="91">AS47/AS15*100</f>
        <v>81.385281385281388</v>
      </c>
      <c r="AT78" s="4">
        <f t="shared" si="91"/>
        <v>83.854166666666657</v>
      </c>
      <c r="AU78" s="4">
        <f t="shared" si="91"/>
        <v>82.505910165484636</v>
      </c>
    </row>
    <row r="79" spans="1:47" x14ac:dyDescent="0.35">
      <c r="A79" t="s">
        <v>14</v>
      </c>
      <c r="B79" s="4">
        <f t="shared" si="42"/>
        <v>74.229691876750707</v>
      </c>
      <c r="C79" s="4">
        <f t="shared" si="42"/>
        <v>74.025974025974023</v>
      </c>
      <c r="D79" s="4">
        <f t="shared" si="42"/>
        <v>74.193548387096769</v>
      </c>
      <c r="E79" s="4"/>
      <c r="F79" s="4">
        <f t="shared" si="42"/>
        <v>78.010471204188477</v>
      </c>
      <c r="G79" s="4">
        <f t="shared" si="42"/>
        <v>75</v>
      </c>
      <c r="H79" s="4">
        <f t="shared" si="42"/>
        <v>77.446808510638306</v>
      </c>
      <c r="I79" s="4"/>
      <c r="J79" s="4">
        <f t="shared" si="42"/>
        <v>77.694235588972433</v>
      </c>
      <c r="K79" s="4">
        <f t="shared" si="42"/>
        <v>74.757281553398059</v>
      </c>
      <c r="L79" s="4">
        <f t="shared" si="42"/>
        <v>77.091633466135463</v>
      </c>
      <c r="M79" s="4">
        <f t="shared" ref="M79:S79" si="92">M48/M16*100</f>
        <v>82.70142180094787</v>
      </c>
      <c r="N79" s="4">
        <f t="shared" si="92"/>
        <v>79.797979797979806</v>
      </c>
      <c r="O79" s="4">
        <f t="shared" si="92"/>
        <v>82.149712092130528</v>
      </c>
      <c r="P79" s="4"/>
      <c r="Q79" s="4">
        <f t="shared" si="92"/>
        <v>81.777777777777786</v>
      </c>
      <c r="R79" s="4">
        <f t="shared" si="92"/>
        <v>84.251968503937007</v>
      </c>
      <c r="S79" s="4">
        <f t="shared" si="92"/>
        <v>82.322357019064128</v>
      </c>
      <c r="U79" s="4">
        <f t="shared" ref="U79:W79" si="93">U48/U16*100</f>
        <v>82.135076252723309</v>
      </c>
      <c r="V79" s="4">
        <f t="shared" si="93"/>
        <v>85.034013605442169</v>
      </c>
      <c r="W79" s="4">
        <f t="shared" si="93"/>
        <v>82.838283828382842</v>
      </c>
      <c r="Y79" s="4">
        <f t="shared" ref="Y79:AA79" si="94">Y48/Y16*100</f>
        <v>81.917211328976038</v>
      </c>
      <c r="Z79" s="4">
        <f t="shared" si="94"/>
        <v>85.534591194968556</v>
      </c>
      <c r="AA79" s="4">
        <f t="shared" si="94"/>
        <v>82.84789644012946</v>
      </c>
      <c r="AC79" s="4">
        <f t="shared" ref="AC79:AE79" si="95">AC48/AC16*100</f>
        <v>81.370449678800867</v>
      </c>
      <c r="AD79" s="4">
        <f t="shared" si="95"/>
        <v>84.177215189873422</v>
      </c>
      <c r="AE79" s="4">
        <f t="shared" si="95"/>
        <v>82.08</v>
      </c>
      <c r="AG79" s="4">
        <f t="shared" ref="AG79:AI79" si="96">AG48/AG16*100</f>
        <v>81.858407079646028</v>
      </c>
      <c r="AH79" s="4">
        <f t="shared" si="96"/>
        <v>83.125</v>
      </c>
      <c r="AI79" s="4">
        <f t="shared" si="96"/>
        <v>82.189542483660134</v>
      </c>
      <c r="AK79" s="4">
        <f t="shared" ref="AK79:AM79" si="97">AK48/AK16*100</f>
        <v>85.265700483091791</v>
      </c>
      <c r="AL79" s="4">
        <f t="shared" si="97"/>
        <v>86.127167630057798</v>
      </c>
      <c r="AM79" s="4">
        <f t="shared" si="97"/>
        <v>85.51959114139693</v>
      </c>
      <c r="AS79" s="4">
        <f t="shared" ref="AS79:AU79" si="98">AS48/AS16*100</f>
        <v>83.954154727793693</v>
      </c>
      <c r="AT79" s="4">
        <f t="shared" si="98"/>
        <v>84.023668639053255</v>
      </c>
      <c r="AU79" s="4">
        <f t="shared" si="98"/>
        <v>83.976833976833973</v>
      </c>
    </row>
    <row r="80" spans="1:47" x14ac:dyDescent="0.35">
      <c r="A80" t="s">
        <v>15</v>
      </c>
      <c r="B80" s="4">
        <f t="shared" si="42"/>
        <v>63.366336633663366</v>
      </c>
      <c r="C80" s="4">
        <f t="shared" si="42"/>
        <v>62.5</v>
      </c>
      <c r="D80" s="4">
        <f t="shared" si="42"/>
        <v>63.302752293577981</v>
      </c>
      <c r="E80" s="4"/>
      <c r="F80" s="4">
        <f t="shared" si="42"/>
        <v>64.22018348623854</v>
      </c>
      <c r="G80" s="4">
        <f t="shared" si="42"/>
        <v>76.470588235294116</v>
      </c>
      <c r="H80" s="4">
        <f t="shared" si="42"/>
        <v>65.873015873015873</v>
      </c>
      <c r="I80" s="4"/>
      <c r="J80" s="4">
        <f t="shared" si="42"/>
        <v>66.34615384615384</v>
      </c>
      <c r="K80" s="4">
        <f t="shared" si="42"/>
        <v>70.370370370370367</v>
      </c>
      <c r="L80" s="4">
        <f t="shared" si="42"/>
        <v>67.175572519083971</v>
      </c>
      <c r="M80" s="4">
        <f t="shared" ref="M80:S80" si="99">M49/M17*100</f>
        <v>67.857142857142861</v>
      </c>
      <c r="N80" s="4">
        <f t="shared" si="99"/>
        <v>65.517241379310349</v>
      </c>
      <c r="O80" s="4">
        <f t="shared" si="99"/>
        <v>67.37588652482269</v>
      </c>
      <c r="P80" s="4"/>
      <c r="Q80" s="4">
        <f t="shared" si="99"/>
        <v>72.8</v>
      </c>
      <c r="R80" s="4">
        <f t="shared" si="99"/>
        <v>70.833333333333343</v>
      </c>
      <c r="S80" s="4">
        <f t="shared" si="99"/>
        <v>72.483221476510067</v>
      </c>
      <c r="U80" s="4">
        <f t="shared" ref="U80:W80" si="100">U49/U17*100</f>
        <v>78.417266187050359</v>
      </c>
      <c r="V80" s="4">
        <f t="shared" si="100"/>
        <v>75</v>
      </c>
      <c r="W80" s="4">
        <f t="shared" si="100"/>
        <v>77.914110429447859</v>
      </c>
      <c r="Y80" s="4">
        <f t="shared" ref="Y80:AA80" si="101">Y49/Y17*100</f>
        <v>79.60526315789474</v>
      </c>
      <c r="Z80" s="4">
        <f t="shared" si="101"/>
        <v>69.696969696969703</v>
      </c>
      <c r="AA80" s="4">
        <f t="shared" si="101"/>
        <v>77.837837837837839</v>
      </c>
      <c r="AC80" s="4">
        <f t="shared" ref="AC80:AE80" si="102">AC49/AC17*100</f>
        <v>84.768211920529808</v>
      </c>
      <c r="AD80" s="4">
        <f t="shared" si="102"/>
        <v>73.80952380952381</v>
      </c>
      <c r="AE80" s="4">
        <f t="shared" si="102"/>
        <v>82.383419689119179</v>
      </c>
      <c r="AG80" s="4">
        <f t="shared" ref="AG80:AI80" si="103">AG49/AG17*100</f>
        <v>82.248520710059168</v>
      </c>
      <c r="AH80" s="4">
        <f t="shared" si="103"/>
        <v>92.10526315789474</v>
      </c>
      <c r="AI80" s="4">
        <f t="shared" si="103"/>
        <v>84.05797101449275</v>
      </c>
      <c r="AK80" s="4">
        <f t="shared" ref="AK80:AM80" si="104">AK49/AK17*100</f>
        <v>87.005649717514117</v>
      </c>
      <c r="AL80" s="4">
        <f t="shared" si="104"/>
        <v>97.674418604651152</v>
      </c>
      <c r="AM80" s="4">
        <f t="shared" si="104"/>
        <v>89.090909090909093</v>
      </c>
      <c r="AS80" s="4">
        <f t="shared" ref="AS80:AU80" si="105">AS49/AS17*100</f>
        <v>86.470588235294116</v>
      </c>
      <c r="AT80" s="4">
        <f t="shared" si="105"/>
        <v>88.235294117647058</v>
      </c>
      <c r="AU80" s="4">
        <f t="shared" si="105"/>
        <v>86.974789915966383</v>
      </c>
    </row>
    <row r="81" spans="1:47" x14ac:dyDescent="0.35">
      <c r="A81" t="s">
        <v>16</v>
      </c>
      <c r="B81" s="4">
        <f t="shared" si="42"/>
        <v>68.627450980392155</v>
      </c>
      <c r="C81" s="4">
        <f t="shared" si="42"/>
        <v>58.82352941176471</v>
      </c>
      <c r="D81" s="4">
        <f t="shared" si="42"/>
        <v>66.17647058823529</v>
      </c>
      <c r="E81" s="4"/>
      <c r="F81" s="4">
        <f t="shared" si="42"/>
        <v>63.076923076923073</v>
      </c>
      <c r="G81" s="4">
        <f t="shared" si="42"/>
        <v>77.777777777777786</v>
      </c>
      <c r="H81" s="4">
        <f t="shared" si="42"/>
        <v>64.86486486486487</v>
      </c>
      <c r="I81" s="4"/>
      <c r="J81" s="4">
        <f t="shared" si="42"/>
        <v>61.363636363636367</v>
      </c>
      <c r="K81" s="4">
        <f t="shared" si="42"/>
        <v>60</v>
      </c>
      <c r="L81" s="4">
        <f t="shared" si="42"/>
        <v>61.224489795918366</v>
      </c>
      <c r="M81" s="4">
        <f t="shared" ref="M81:S81" si="106">M50/M18*100</f>
        <v>63.541666666666664</v>
      </c>
      <c r="N81" s="4">
        <f t="shared" si="106"/>
        <v>81.818181818181827</v>
      </c>
      <c r="O81" s="4">
        <f t="shared" si="106"/>
        <v>65.420560747663544</v>
      </c>
      <c r="P81" s="4"/>
      <c r="Q81" s="4">
        <f t="shared" si="106"/>
        <v>65.934065934065927</v>
      </c>
      <c r="R81" s="4">
        <f t="shared" si="106"/>
        <v>82.35294117647058</v>
      </c>
      <c r="S81" s="4">
        <f t="shared" si="106"/>
        <v>68.518518518518519</v>
      </c>
      <c r="U81" s="4">
        <f t="shared" ref="U81:W81" si="107">U50/U18*100</f>
        <v>66.964285714285708</v>
      </c>
      <c r="V81" s="4">
        <f t="shared" si="107"/>
        <v>67.857142857142861</v>
      </c>
      <c r="W81" s="4">
        <f t="shared" si="107"/>
        <v>67.142857142857139</v>
      </c>
      <c r="Y81" s="4">
        <f t="shared" ref="Y81:AA81" si="108">Y50/Y18*100</f>
        <v>67.2</v>
      </c>
      <c r="Z81" s="4">
        <f t="shared" si="108"/>
        <v>62.962962962962962</v>
      </c>
      <c r="AA81" s="4">
        <f t="shared" si="108"/>
        <v>66.44736842105263</v>
      </c>
      <c r="AC81" s="4">
        <f t="shared" ref="AC81:AE81" si="109">AC50/AC18*100</f>
        <v>77.181208053691279</v>
      </c>
      <c r="AD81" s="4">
        <f t="shared" si="109"/>
        <v>62.5</v>
      </c>
      <c r="AE81" s="4">
        <f t="shared" si="109"/>
        <v>75.144508670520224</v>
      </c>
      <c r="AG81" s="4">
        <f t="shared" ref="AG81:AI81" si="110">AG50/AG18*100</f>
        <v>81.935483870967744</v>
      </c>
      <c r="AH81" s="4">
        <f t="shared" si="110"/>
        <v>57.142857142857139</v>
      </c>
      <c r="AI81" s="4">
        <f t="shared" si="110"/>
        <v>78.977272727272734</v>
      </c>
      <c r="AK81" s="4">
        <f t="shared" ref="AK81:AM81" si="111">AK50/AK18*100</f>
        <v>87.272727272727266</v>
      </c>
      <c r="AL81" s="4">
        <f t="shared" si="111"/>
        <v>70</v>
      </c>
      <c r="AM81" s="4">
        <f t="shared" si="111"/>
        <v>84.615384615384613</v>
      </c>
      <c r="AS81" s="4">
        <f t="shared" ref="AS81:AU81" si="112">AS50/AS18*100</f>
        <v>87.684729064039416</v>
      </c>
      <c r="AT81" s="4">
        <f t="shared" si="112"/>
        <v>93.478260869565219</v>
      </c>
      <c r="AU81" s="4">
        <f t="shared" si="112"/>
        <v>88.755020080321287</v>
      </c>
    </row>
    <row r="82" spans="1:47" x14ac:dyDescent="0.35">
      <c r="A82" t="s">
        <v>19</v>
      </c>
      <c r="B82" s="4">
        <f t="shared" si="42"/>
        <v>60</v>
      </c>
      <c r="C82" s="4">
        <f t="shared" si="42"/>
        <v>80</v>
      </c>
      <c r="D82" s="4">
        <f t="shared" si="42"/>
        <v>63.333333333333329</v>
      </c>
      <c r="E82" s="4"/>
      <c r="F82" s="4">
        <f t="shared" si="42"/>
        <v>59.259259259259252</v>
      </c>
      <c r="G82" s="4">
        <f t="shared" si="42"/>
        <v>66.666666666666657</v>
      </c>
      <c r="H82" s="4">
        <f t="shared" si="42"/>
        <v>60</v>
      </c>
      <c r="I82" s="4"/>
      <c r="J82" s="4">
        <f t="shared" si="42"/>
        <v>70.370370370370367</v>
      </c>
      <c r="K82" s="4">
        <f t="shared" si="42"/>
        <v>75</v>
      </c>
      <c r="L82" s="4">
        <f t="shared" si="42"/>
        <v>70.967741935483872</v>
      </c>
      <c r="M82" s="4">
        <f t="shared" ref="M82:S82" si="113">M51/M19*100</f>
        <v>59.45945945945946</v>
      </c>
      <c r="N82" s="4">
        <f t="shared" si="113"/>
        <v>57.142857142857139</v>
      </c>
      <c r="O82" s="4">
        <f t="shared" si="113"/>
        <v>59.090909090909093</v>
      </c>
      <c r="P82" s="4"/>
      <c r="Q82" s="4">
        <f t="shared" si="113"/>
        <v>60</v>
      </c>
      <c r="R82" s="4">
        <f t="shared" si="113"/>
        <v>50</v>
      </c>
      <c r="S82" s="4">
        <f t="shared" si="113"/>
        <v>58.82352941176471</v>
      </c>
      <c r="U82" s="4">
        <f t="shared" ref="U82:W82" si="114">U51/U19*100</f>
        <v>59.322033898305079</v>
      </c>
      <c r="V82" s="4">
        <f t="shared" si="114"/>
        <v>71.428571428571431</v>
      </c>
      <c r="W82" s="4">
        <f t="shared" si="114"/>
        <v>60.606060606060609</v>
      </c>
      <c r="Y82" s="4">
        <f t="shared" ref="Y82:AA82" si="115">Y51/Y19*100</f>
        <v>42.5</v>
      </c>
      <c r="Z82" s="4">
        <f t="shared" si="115"/>
        <v>60</v>
      </c>
      <c r="AA82" s="4">
        <f t="shared" si="115"/>
        <v>44.444444444444443</v>
      </c>
      <c r="AC82" s="4">
        <f t="shared" ref="AC82:AE82" si="116">AC51/AC19*100</f>
        <v>39.622641509433961</v>
      </c>
      <c r="AD82" s="4">
        <f t="shared" si="116"/>
        <v>61.53846153846154</v>
      </c>
      <c r="AE82" s="4">
        <f t="shared" si="116"/>
        <v>42.016806722689076</v>
      </c>
      <c r="AG82" s="4">
        <f t="shared" ref="AG82:AI82" si="117">AG51/AG19*100</f>
        <v>41.666666666666671</v>
      </c>
      <c r="AH82" s="4">
        <f t="shared" si="117"/>
        <v>54.54545454545454</v>
      </c>
      <c r="AI82" s="4">
        <f t="shared" si="117"/>
        <v>43.506493506493506</v>
      </c>
      <c r="AK82" s="4">
        <f t="shared" ref="AK82:AM82" si="118">AK51/AK19*100</f>
        <v>75</v>
      </c>
      <c r="AL82" s="4">
        <f t="shared" si="118"/>
        <v>72.727272727272734</v>
      </c>
      <c r="AM82" s="4">
        <f t="shared" si="118"/>
        <v>74.712643678160916</v>
      </c>
      <c r="AS82" s="4">
        <f t="shared" ref="AS82:AU82" si="119">AS51/AS19*100</f>
        <v>76.339285714285708</v>
      </c>
      <c r="AT82" s="4">
        <f t="shared" si="119"/>
        <v>64.86486486486487</v>
      </c>
      <c r="AU82" s="4">
        <f t="shared" si="119"/>
        <v>74.712643678160916</v>
      </c>
    </row>
    <row r="83" spans="1:47" x14ac:dyDescent="0.35">
      <c r="A83" t="s">
        <v>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U83" s="4"/>
      <c r="V83" s="4"/>
      <c r="W83" s="4"/>
      <c r="Y83" s="4"/>
      <c r="Z83" s="4"/>
      <c r="AA83" s="4"/>
      <c r="AC83" s="4"/>
      <c r="AD83" s="4"/>
      <c r="AE83" s="4"/>
      <c r="AG83" s="4"/>
      <c r="AH83" s="4"/>
      <c r="AI83" s="4"/>
      <c r="AK83" s="4"/>
      <c r="AL83" s="4"/>
      <c r="AM83" s="4"/>
      <c r="AS83" s="4"/>
      <c r="AT83" s="4"/>
      <c r="AU83" s="4"/>
    </row>
    <row r="84" spans="1:47" x14ac:dyDescent="0.35">
      <c r="A84" s="1" t="s">
        <v>4</v>
      </c>
      <c r="B84" s="2">
        <f t="shared" si="42"/>
        <v>61.825095057034218</v>
      </c>
      <c r="C84" s="2">
        <f t="shared" si="42"/>
        <v>46.589446589446588</v>
      </c>
      <c r="D84" s="2">
        <f t="shared" si="42"/>
        <v>56.166347992351817</v>
      </c>
      <c r="E84" s="2"/>
      <c r="F84" s="2">
        <f t="shared" si="42"/>
        <v>61.324303987960874</v>
      </c>
      <c r="G84" s="2">
        <f t="shared" si="42"/>
        <v>45.126353790613713</v>
      </c>
      <c r="H84" s="2">
        <f t="shared" si="42"/>
        <v>55.092592592592595</v>
      </c>
      <c r="I84" s="2"/>
      <c r="J84" s="2">
        <f t="shared" si="42"/>
        <v>61.061285500747388</v>
      </c>
      <c r="K84" s="2">
        <f t="shared" si="42"/>
        <v>44.349315068493148</v>
      </c>
      <c r="L84" s="2">
        <f t="shared" si="42"/>
        <v>54.44896115627823</v>
      </c>
      <c r="M84" s="2">
        <f t="shared" ref="M84:S84" si="120">M53/M21*100</f>
        <v>59.197687025659562</v>
      </c>
      <c r="N84" s="2">
        <f t="shared" si="120"/>
        <v>44.150943396226417</v>
      </c>
      <c r="O84" s="2">
        <f t="shared" si="120"/>
        <v>53.158805711813073</v>
      </c>
      <c r="P84" s="2"/>
      <c r="Q84" s="2">
        <f t="shared" si="120"/>
        <v>58.54792560801144</v>
      </c>
      <c r="R84" s="2">
        <f t="shared" si="120"/>
        <v>42.95065458207452</v>
      </c>
      <c r="S84" s="2">
        <f t="shared" si="120"/>
        <v>52.0702634880803</v>
      </c>
      <c r="T84" s="1"/>
      <c r="U84" s="2">
        <f t="shared" ref="U84:W84" si="121">U53/U21*100</f>
        <v>59.069932552360669</v>
      </c>
      <c r="V84" s="2">
        <f t="shared" si="121"/>
        <v>43.562439496611809</v>
      </c>
      <c r="W84" s="2">
        <f t="shared" si="121"/>
        <v>52.50870366577923</v>
      </c>
      <c r="Y84" s="2">
        <f t="shared" ref="Y84:AA84" si="122">Y53/Y21*100</f>
        <v>60.738862730894603</v>
      </c>
      <c r="Z84" s="2">
        <f t="shared" si="122"/>
        <v>46.910528917449334</v>
      </c>
      <c r="AA84" s="2">
        <f t="shared" si="122"/>
        <v>54.891304347826086</v>
      </c>
      <c r="AC84" s="2">
        <f t="shared" ref="AC84:AE84" si="123">AC53/AC21*100</f>
        <v>62.183020948180811</v>
      </c>
      <c r="AD84" s="2">
        <f t="shared" si="123"/>
        <v>50.201207243460765</v>
      </c>
      <c r="AE84" s="2">
        <f t="shared" si="123"/>
        <v>57.124654916118068</v>
      </c>
      <c r="AG84" s="2">
        <f t="shared" ref="AG84:AI84" si="124">AG53/AG21*100</f>
        <v>63.119266055045877</v>
      </c>
      <c r="AH84" s="2">
        <f t="shared" si="124"/>
        <v>53.28358208955224</v>
      </c>
      <c r="AI84" s="2">
        <f t="shared" si="124"/>
        <v>58.944033790918695</v>
      </c>
      <c r="AK84" s="2">
        <f t="shared" ref="AK84:AM84" si="125">AK53/AK21*100</f>
        <v>67.209474463360479</v>
      </c>
      <c r="AL84" s="2">
        <f t="shared" si="125"/>
        <v>54.971042471042473</v>
      </c>
      <c r="AM84" s="2">
        <f t="shared" si="125"/>
        <v>61.897779639715125</v>
      </c>
      <c r="AS84" s="2">
        <f t="shared" ref="AS84:AU84" si="126">AS53/AS21*100</f>
        <v>68.461809222104904</v>
      </c>
      <c r="AT84" s="2">
        <f t="shared" si="126"/>
        <v>57.124518613607187</v>
      </c>
      <c r="AU84" s="2">
        <f t="shared" si="126"/>
        <v>63.344920818848969</v>
      </c>
    </row>
    <row r="85" spans="1:47" x14ac:dyDescent="0.35">
      <c r="A85" t="s">
        <v>3</v>
      </c>
    </row>
    <row r="88" spans="1:47" x14ac:dyDescent="0.35">
      <c r="AC88" s="1"/>
      <c r="AD88" s="1"/>
      <c r="AE88" s="1"/>
    </row>
  </sheetData>
  <sortState xmlns:xlrd2="http://schemas.microsoft.com/office/spreadsheetml/2017/richdata2" ref="A32:D73">
    <sortCondition descending="1" ref="D32:D73"/>
  </sortState>
  <printOptions gridLines="1"/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utdanning i allmennmedisin</vt:lpstr>
    </vt:vector>
  </TitlesOfParts>
  <Company>DNLF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cp:lastPrinted>2019-02-19T13:59:35Z</cp:lastPrinted>
  <dcterms:created xsi:type="dcterms:W3CDTF">2013-12-20T09:08:04Z</dcterms:created>
  <dcterms:modified xsi:type="dcterms:W3CDTF">2021-04-12T13:28:14Z</dcterms:modified>
</cp:coreProperties>
</file>